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0b19e53e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t worth" sheetId="1" r:id="R2fedda790e2b4c40"/>
    <x:sheet xmlns:r="http://schemas.openxmlformats.org/officeDocument/2006/relationships" name="History" sheetId="2" r:id="Rbbd97c1970a3472d"/>
  </x:sheets>
</x:workbook>
</file>

<file path=xl/comments1.xml><?xml version="1.0" encoding="utf-8"?>
<x:comments xmlns:x="http://schemas.openxmlformats.org/spreadsheetml/2006/main">
  <x:authors>
    <x:author/>
  </x:authors>
  <x:commentList>
    <x:comment ref="F19" authorId="0">
      <x:text>
        <x:r>
          <x:t>All examples, prices, rates, accounts and payments are invented. Original AllMarkets model. Net-worth definition: Investor.gov https://www.investor.gov/introduction-investing/investing-basics/save-and-invest/figure-out-your-finances. History is a manual record, not an investment-return calculation.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J19" authorId="0">
      <x:text>
        <x:r>
          <x:t>All examples, prices, rates, accounts and payments are invented. Original AllMarkets model. https://syndication.finra.org/content/key-concepts-return-and-rate-return. This history does not calculate total return, time-weighted return, IRR or tax basis.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$&quot;#,##0.00;(&quot;$&quot;#,##0.00);&quot;-&quot;"/>
    <x:numFmt numFmtId="201" formatCode="yyyy-mm-dd"/>
    <x:numFmt numFmtId="202" formatCode="@"/>
    <x:numFmt numFmtId="203" formatCode="0.00000000"/>
    <x:numFmt numFmtId="204" formatCode="#,##0.00;(#,##0.00);&quot;-&quot;"/>
    <x:numFmt numFmtId="205" formatCode="0"/>
  </x:numFmts>
  <x:fonts count="9">
    <x:font>
      <x:sz val="11"/>
      <x:name val="Carlito"/>
    </x:font>
    <x:font>
      <x:sz val="10"/>
      <x:color rgb="FF17364D"/>
      <x:name val="Arial"/>
    </x:font>
    <x:font>
      <x:b/>
      <x:sz val="16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b/>
      <x:sz val="10"/>
      <x:color rgb="FF17364D"/>
      <x:name val="Arial"/>
    </x:font>
    <x:font>
      <x:b/>
      <x:sz val="10"/>
      <x:color rgb="FF000000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B2BF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3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4" fontId="3" fillId="2" borderId="0" xfId="0" applyNumberFormat="1" applyFont="1" applyFill="1" applyBorder="1" applyAlignment="1">
      <x:alignment horizontal="right" vertical="center"/>
    </x:xf>
    <x:xf numFmtId="205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0" fontId="8" fillId="0" borderId="0" xfId="0" applyNumberFormat="1" applyFont="1" applyFill="1" applyBorder="1" applyAlignment="1">
      <x:alignment horizontal="right" vertical="center"/>
    </x:xf>
    <x:xf numFmtId="201" fontId="8" fillId="0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e15586ba544b9" /><Relationship Type="http://schemas.openxmlformats.org/officeDocument/2006/relationships/theme" Target="/xl/theme/theme1.xml" Id="Rfdded5d949224965" /><Relationship Type="http://schemas.openxmlformats.org/officeDocument/2006/relationships/sharedStrings" Target="/xl/sharedStrings.xml" Id="R27edfda58155407a" /><Relationship Type="http://schemas.openxmlformats.org/officeDocument/2006/relationships/worksheet" Target="/xl/worksheets/sheet1.xml" Id="R2fedda790e2b4c40" /><Relationship Type="http://schemas.openxmlformats.org/officeDocument/2006/relationships/worksheet" Target="/xl/worksheets/sheet2.xml" Id="Rbbd97c1970a347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1301409c4d14c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Entered net worth history (USD)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Net worth</c:v>
          </c:tx>
          <c:spPr>
            <a:solidFill xmlns:a="http://schemas.openxmlformats.org/drawingml/2006/main">
              <a:srgbClr val="1F4E78"/>
            </a:solidFill>
          </c:spPr>
          <c:marker>
            <c:symbol val="none"/>
          </c:marker>
          <c:cat>
            <c:strRef>
              <c:f>'History'!$P$19:$P$30</c:f>
              <c:strCache>
                <c:ptCount val="0"/>
              </c:strCache>
            </c:strRef>
          </c:cat>
          <c:val>
            <c:numRef>
              <c:f>'History'!$Q$19:$Q$30</c:f>
              <c:numCache>
                <c:formatCode>"$"#,##0.00;("$"#,##0.00);"-"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14</xdr:col>
      <xdr:colOff>0</xdr:colOff>
      <xdr:row>4</xdr:row>
      <xdr:rowOff>0</xdr:rowOff>
    </xdr:from>
    <xdr:to>
      <xdr:col>22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301409c4d14c2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a86acbd99d6445c5" /><Relationship Type="http://schemas.openxmlformats.org/officeDocument/2006/relationships/vmlDrawing" Target="/xl/drawings/vmldrawing.vml" Id="Rc9aa3beff8ae47f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74c79a40c87343c4" /><Relationship Type="http://schemas.openxmlformats.org/officeDocument/2006/relationships/vmlDrawing" Target="/xl/drawings/vmldrawing2.vml" Id="Rea5bf242eb944be1" /><Relationship Type="http://schemas.openxmlformats.org/officeDocument/2006/relationships/drawing" Target="/xl/drawings/drawing1.xml" Id="R79008466868a4e5d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18" topLeftCell="D1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3" customHeight="1">
      <x:c r="A2" s="2"/>
      <x:c r="B2" s="2"/>
      <x:c r="C2" s="5" t="str">
        <x:v>Personal net worth snapshot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3" customHeight="1">
      <x:c r="A4" s="2"/>
      <x:c r="B4" s="2"/>
      <x:c r="C4" s="2" t="str">
        <x:v>Snapshot date / USD base</x:v>
      </x:c>
      <x:c r="D4" s="8" t="d">
        <x:v>2026-10-17T00:00:00.000Z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</x:row>
    <x:row r="5" ht="44" customHeight="1">
      <x:c r="A5" s="2"/>
      <x:c r="B5" s="2"/>
      <x:c r="C5" s="2"/>
      <x:c r="D5" s="4"/>
      <x:c r="E5" s="4"/>
      <x:c r="F5" s="4"/>
      <x:c r="G5" s="4"/>
      <x:c r="H5" s="4"/>
      <x:c r="I5" s="4"/>
      <x:c r="J5" s="4"/>
      <x:c r="K5" s="4"/>
      <x:c r="L5" s="4"/>
      <x:c r="M5" s="12" t="str">
        <x:v>Currency</x:v>
      </x:c>
      <x:c r="N5" s="12" t="str">
        <x:v>USD per 1 unit</x:v>
      </x:c>
      <x:c r="O5" s="12" t="str">
        <x:v>FX date</x:v>
      </x:c>
      <x:c r="P5" s="4"/>
      <x:c r="Q5" s="4"/>
      <x:c r="R5" s="4"/>
      <x:c r="S5" s="4"/>
      <x:c r="T5" s="4"/>
      <x:c r="U5" s="4"/>
      <x:c r="V5" s="4"/>
    </x:row>
    <x:row r="6" ht="23" customHeight="1">
      <x:c r="A6" s="2"/>
      <x:c r="B6" s="2"/>
      <x:c r="C6" s="2" t="str">
        <x:v>Assets (USD)</x:v>
      </x:c>
      <x:c r="D6" s="14" t="n">
        <x:f>IF(AND(IF(ISNUMBER($D$4),AND($D$4&gt;=DATE(1900,1,1),$D$4&lt;=DATE(2200,12,31),$D$4=INT($D$4)),FALSE),COUNTIF(H19:H38,"Ready")+COUNTIF(H19:H38,"Unused")=20),SUMIF(D19:D38,"Asset",I19:I38),"n.a.")</x:f>
        <x:v>241000</x:v>
      </x:c>
      <x:c r="E6" s="4"/>
      <x:c r="F6" s="4" t="str">
        <x:v>Blue cells are editable. All values and rates are invented.</x:v>
      </x:c>
      <x:c r="G6" s="4"/>
      <x:c r="H6" s="4"/>
      <x:c r="I6" s="4"/>
      <x:c r="J6" s="4"/>
      <x:c r="K6" s="4"/>
      <x:c r="L6" s="4"/>
      <x:c r="M6" s="13" t="str">
        <x:v>USD</x:v>
      </x:c>
      <x:c r="N6" s="15" t="n">
        <x:f>1</x:f>
        <x:v>1</x:v>
      </x:c>
      <x:c r="O6" s="16" t="n">
        <x:f>IF(ISNUMBER($D$4),$D$4,"n.a.")</x:f>
        <x:v>46312</x:v>
      </x:c>
      <x:c r="P6" s="4"/>
      <x:c r="Q6" s="4"/>
      <x:c r="R6" s="4"/>
      <x:c r="S6" s="4"/>
      <x:c r="T6" s="4"/>
      <x:c r="U6" s="4"/>
      <x:c r="V6" s="4"/>
    </x:row>
    <x:row r="7" ht="23" customHeight="1">
      <x:c r="A7" s="2"/>
      <x:c r="B7" s="2"/>
      <x:c r="C7" s="2" t="str">
        <x:v>Liabilities (USD)</x:v>
      </x:c>
      <x:c r="D7" s="14" t="n">
        <x:f>IF(AND(IF(ISNUMBER($D$4),AND($D$4&gt;=DATE(1900,1,1),$D$4&lt;=DATE(2200,12,31),$D$4=INT($D$4)),FALSE),COUNTIF(H19:H38,"Ready")+COUNTIF(H19:H38,"Unused")=20),SUMIF(D19:D38,"Liability",I19:I38),"n.a.")</x:f>
        <x:v>121300</x:v>
      </x:c>
      <x:c r="E7" s="4"/>
      <x:c r="F7" s="4"/>
      <x:c r="G7" s="4"/>
      <x:c r="H7" s="4"/>
      <x:c r="I7" s="4"/>
      <x:c r="J7" s="4"/>
      <x:c r="K7" s="4"/>
      <x:c r="L7" s="4"/>
      <x:c r="M7" s="13" t="str">
        <x:v>EUR</x:v>
      </x:c>
      <x:c r="N7" s="17" t="n">
        <x:v>1.1</x:v>
      </x:c>
      <x:c r="O7" s="8" t="d">
        <x:v>2026-10-17T00:00:00.000Z</x:v>
      </x:c>
      <x:c r="P7" s="4"/>
      <x:c r="Q7" s="4"/>
      <x:c r="R7" s="4"/>
      <x:c r="S7" s="4"/>
      <x:c r="T7" s="4"/>
      <x:c r="U7" s="4"/>
      <x:c r="V7" s="4"/>
    </x:row>
    <x:row r="8" ht="23" customHeight="1">
      <x:c r="A8" s="2"/>
      <x:c r="B8" s="2"/>
      <x:c r="C8" s="2"/>
      <x:c r="D8" s="4"/>
      <x:c r="E8" s="4"/>
      <x:c r="F8" s="4" t="str">
        <x:v>Enter positive balances for both assets and liabilities.</x:v>
      </x:c>
      <x:c r="G8" s="4"/>
      <x:c r="H8" s="4"/>
      <x:c r="I8" s="4"/>
      <x:c r="J8" s="4"/>
      <x:c r="K8" s="4"/>
      <x:c r="L8" s="4"/>
      <x:c r="M8" s="13" t="str">
        <x:v>GBP</x:v>
      </x:c>
      <x:c r="N8" s="17" t="n">
        <x:v>1.3</x:v>
      </x:c>
      <x:c r="O8" s="8" t="d">
        <x:v>2026-10-17T00:00:00.000Z</x:v>
      </x:c>
      <x:c r="P8" s="4"/>
      <x:c r="Q8" s="4"/>
      <x:c r="R8" s="4"/>
      <x:c r="S8" s="4"/>
      <x:c r="T8" s="4"/>
      <x:c r="U8" s="4"/>
      <x:c r="V8" s="4"/>
    </x:row>
    <x:row r="9" ht="23" customHeight="1">
      <x:c r="A9" s="2"/>
      <x:c r="B9" s="2"/>
      <x:c r="C9" s="30" t="str">
        <x:v>Net worth (USD)</x:v>
      </x:c>
      <x:c r="D9" s="31" t="n">
        <x:f>IF(AND(IF(ISNUMBER($D$4),AND($D$4&gt;=DATE(1900,1,1),$D$4&lt;=DATE(2200,12,31),$D$4=INT($D$4)),FALSE),COUNTIF(H19:H38,"Ready")+COUNTIF(H19:H38,"Unused")=20),D6-D7,"n.a.")</x:f>
        <x:v>119700</x:v>
      </x:c>
      <x:c r="E9" s="4"/>
      <x:c r="F9" s="4"/>
      <x:c r="G9" s="4"/>
      <x:c r="H9" s="4"/>
      <x:c r="I9" s="4"/>
      <x:c r="J9" s="4"/>
      <x:c r="K9" s="4"/>
      <x:c r="L9" s="4"/>
      <x:c r="M9" s="13" t="str">
        <x:v>CAD</x:v>
      </x:c>
      <x:c r="N9" s="17" t="n">
        <x:v>0.72</x:v>
      </x:c>
      <x:c r="O9" s="8" t="d">
        <x:v>2026-10-17T00:00:00.000Z</x:v>
      </x:c>
      <x:c r="P9" s="4"/>
      <x:c r="Q9" s="4"/>
      <x:c r="R9" s="4"/>
      <x:c r="S9" s="4"/>
      <x:c r="T9" s="4"/>
      <x:c r="U9" s="4"/>
      <x:c r="V9" s="4"/>
    </x:row>
    <x:row r="10" ht="23" customHeight="1">
      <x:c r="A10" s="2"/>
      <x:c r="B10" s="2"/>
      <x:c r="C10" s="2"/>
      <x:c r="D10" s="4"/>
      <x:c r="E10" s="4"/>
      <x:c r="F10" s="4" t="str">
        <x:v>FX quote: USD received for 1 unit of the stated currency.</x:v>
      </x:c>
      <x:c r="G10" s="4"/>
      <x:c r="H10" s="4"/>
      <x:c r="I10" s="4"/>
      <x:c r="J10" s="4"/>
      <x:c r="K10" s="4"/>
      <x:c r="L10" s="4"/>
      <x:c r="M10" s="13" t="str">
        <x:v>AUD</x:v>
      </x:c>
      <x:c r="N10" s="17" t="n">
        <x:v>0.66</x:v>
      </x:c>
      <x:c r="O10" s="8" t="d">
        <x:v>2026-10-17T00:00:00.000Z</x:v>
      </x:c>
      <x:c r="P10" s="4"/>
      <x:c r="Q10" s="4"/>
      <x:c r="R10" s="4"/>
      <x:c r="S10" s="4"/>
      <x:c r="T10" s="4"/>
      <x:c r="U10" s="4"/>
      <x:c r="V10" s="4"/>
    </x:row>
    <x:row r="11" ht="23" customHeight="1">
      <x:c r="A11" s="2"/>
      <x:c r="B11" s="2"/>
      <x:c r="C11" s="2" t="str">
        <x:v>Recorded items</x:v>
      </x:c>
      <x:c r="D11" s="27" t="n">
        <x:f>IF(AND(IF(ISNUMBER($D$4),AND($D$4&gt;=DATE(1900,1,1),$D$4&lt;=DATE(2200,12,31),$D$4=INT($D$4)),FALSE),COUNTIF(H19:H38,"Ready")+COUNTIF(H19:H38,"Unused")=20),COUNTIF(H19:H38,"Ready"),"n.a.")</x:f>
        <x:v>6</x:v>
      </x:c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</x:row>
    <x:row r="12" ht="23" customHeight="1">
      <x:c r="A12" s="2"/>
      <x:c r="B12" s="2"/>
      <x:c r="C12" s="2"/>
      <x:c r="D12" s="4"/>
      <x:c r="E12" s="4"/>
      <x:c r="F12" s="4"/>
      <x:c r="G12" s="4"/>
      <x:c r="H12" s="4"/>
      <x:c r="I12" s="4"/>
      <x:c r="J12" s="4"/>
      <x:c r="K12" s="4"/>
      <x:c r="L12" s="4"/>
      <x:c r="M12" s="4" t="str">
        <x:v>USD rate must be 1; foreign rates and dates are manual.</x:v>
      </x:c>
      <x:c r="N12" s="4"/>
      <x:c r="O12" s="4"/>
      <x:c r="P12" s="4"/>
      <x:c r="Q12" s="4"/>
      <x:c r="R12" s="4"/>
      <x:c r="S12" s="4"/>
      <x:c r="T12" s="4"/>
      <x:c r="U12" s="4"/>
      <x:c r="V12" s="4"/>
    </x:row>
    <x:row r="13" ht="23" customHeight="1">
      <x:c r="A13" s="2"/>
      <x:c r="B13" s="2"/>
      <x:c r="C13" s="2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</x:row>
    <x:row r="14" ht="23" customHeight="1">
      <x:c r="A14" s="2"/>
      <x:c r="B14" s="2"/>
      <x:c r="C14" s="2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 ht="23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</x:row>
    <x:row r="16" ht="23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</x:row>
    <x:row r="17" ht="23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 ht="44" customHeight="1">
      <x:c r="A18" s="2"/>
      <x:c r="B18" s="2"/>
      <x:c r="C18" s="21" t="str">
        <x:v>Account / item</x:v>
      </x:c>
      <x:c r="D18" s="12" t="str">
        <x:v>Type</x:v>
      </x:c>
      <x:c r="E18" s="12" t="str">
        <x:v>Currency</x:v>
      </x:c>
      <x:c r="F18" s="12" t="str">
        <x:v>Native balance</x:v>
      </x:c>
      <x:c r="G18" s="12" t="str">
        <x:v>Valuation date</x:v>
      </x:c>
      <x:c r="H18" s="12" t="str">
        <x:v>Input status</x:v>
      </x:c>
      <x:c r="I18" s="12" t="str">
        <x:v>USD value</x:v>
      </x:c>
      <x:c r="J18" s="12" t="str">
        <x:v>Age (days)</x:v>
      </x:c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</x:row>
    <x:row r="19" ht="23" customHeight="1">
      <x:c r="A19" s="2"/>
      <x:c r="B19" s="2"/>
      <x:c r="C19" s="24" t="str">
        <x:v>Checking</x:v>
      </x:c>
      <x:c r="D19" s="25" t="str">
        <x:v>Asset</x:v>
      </x:c>
      <x:c r="E19" s="25" t="str">
        <x:v>USD</x:v>
      </x:c>
      <x:c r="F19" s="26" t="n">
        <x:v>5000</x:v>
      </x:c>
      <x:c r="G19" s="8" t="d">
        <x:v>2026-10-17T00:00:00.000Z</x:v>
      </x:c>
      <x:c r="H19" s="14" t="str">
        <x:f>IF(D19="Unused",IF(AND(ISNUMBER(F19),F19=0),"Unused","Check unused"),IF(AND(OR(D19="Asset",D19="Liability"),LEN(C19)&gt;0,COUNTIFS($C$19:$C$38,C19,$D$19:$D$38,"&lt;&gt;Unused")=1,ISNUMBER(F19),F19&gt;=0,IF(AND(ISNUMBER(G19),ISNUMBER($D$4)),AND(IF(ISNUMBER(G19),AND(G19&gt;=DATE(1900,1,1),G19&lt;=DATE(2200,12,31),G19=INT(G19)),FALSE),IF(ISNUMBER($D$4),AND($D$4&gt;=DATE(1900,1,1),$D$4&lt;=DATE(2200,12,31),$D$4=INT($D$4)),FALSE),G19&lt;=$D$4),FALSE),COUNTIF($M$6:$M$10,E19)=1),IF(AND(ISNUMBER(VLOOKUP(E19,$M$6:$O$10,2,FALSE)),VLOOKUP(E19,$M$6:$O$10,2,FALSE)&gt;0,IF(AND(ISNUMBER(VLOOKUP(E19,$M$6:$O$10,3,FALSE)),ISNUMBER($D$4)),AND(IF(ISNUMBER(VLOOKUP(E19,$M$6:$O$10,3,FALSE)),AND(VLOOKUP(E19,$M$6:$O$10,3,FALSE)&gt;=DATE(1900,1,1),VLOOKUP(E19,$M$6:$O$10,3,FALSE)&lt;=DATE(2200,12,31),VLOOKUP(E19,$M$6:$O$10,3,FALSE)=INT(VLOOKUP(E19,$M$6:$O$10,3,FALSE))),FALSE),IF(ISNUMBER($D$4),AND($D$4&gt;=DATE(1900,1,1),$D$4&lt;=DATE(2200,12,31),$D$4=INT($D$4)),FALSE),VLOOKUP(E19,$M$6:$O$10,3,FALSE)&lt;=$D$4),FALSE),IF(E19="USD",VLOOKUP(E19,$M$6:$O$10,2,FALSE)=1,TRUE)),"Ready","Check FX"),"Check inputs"))</x:f>
        <x:v>Ready</x:v>
      </x:c>
      <x:c r="I19" s="14" t="n">
        <x:f>IF(H19="Ready",ROUND(F19*VLOOKUP(E19,$M$6:$O$10,2,FALSE),2),IF(H19="Unused",0,"n.a."))</x:f>
        <x:v>5000</x:v>
      </x:c>
      <x:c r="J19" s="27" t="n">
        <x:f>IF(H19="Ready",$D$4-G19,"")</x:f>
        <x:v>0</x:v>
      </x:c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</x:row>
    <x:row r="20" ht="23" customHeight="1">
      <x:c r="A20" s="2"/>
      <x:c r="B20" s="2"/>
      <x:c r="C20" s="24" t="str">
        <x:v>Euro savings</x:v>
      </x:c>
      <x:c r="D20" s="25" t="str">
        <x:v>Asset</x:v>
      </x:c>
      <x:c r="E20" s="25" t="str">
        <x:v>EUR</x:v>
      </x:c>
      <x:c r="F20" s="26" t="n">
        <x:v>10000</x:v>
      </x:c>
      <x:c r="G20" s="8" t="d">
        <x:v>2026-10-17T00:00:00.000Z</x:v>
      </x:c>
      <x:c r="H20" s="14" t="str">
        <x:f>IF(D20="Unused",IF(AND(ISNUMBER(F20),F20=0),"Unused","Check unused"),IF(AND(OR(D20="Asset",D20="Liability"),LEN(C20)&gt;0,COUNTIFS($C$19:$C$38,C20,$D$19:$D$38,"&lt;&gt;Unused")=1,ISNUMBER(F20),F20&gt;=0,IF(AND(ISNUMBER(G20),ISNUMBER($D$4)),AND(IF(ISNUMBER(G20),AND(G20&gt;=DATE(1900,1,1),G20&lt;=DATE(2200,12,31),G20=INT(G20)),FALSE),IF(ISNUMBER($D$4),AND($D$4&gt;=DATE(1900,1,1),$D$4&lt;=DATE(2200,12,31),$D$4=INT($D$4)),FALSE),G20&lt;=$D$4),FALSE),COUNTIF($M$6:$M$10,E20)=1),IF(AND(ISNUMBER(VLOOKUP(E20,$M$6:$O$10,2,FALSE)),VLOOKUP(E20,$M$6:$O$10,2,FALSE)&gt;0,IF(AND(ISNUMBER(VLOOKUP(E20,$M$6:$O$10,3,FALSE)),ISNUMBER($D$4)),AND(IF(ISNUMBER(VLOOKUP(E20,$M$6:$O$10,3,FALSE)),AND(VLOOKUP(E20,$M$6:$O$10,3,FALSE)&gt;=DATE(1900,1,1),VLOOKUP(E20,$M$6:$O$10,3,FALSE)&lt;=DATE(2200,12,31),VLOOKUP(E20,$M$6:$O$10,3,FALSE)=INT(VLOOKUP(E20,$M$6:$O$10,3,FALSE))),FALSE),IF(ISNUMBER($D$4),AND($D$4&gt;=DATE(1900,1,1),$D$4&lt;=DATE(2200,12,31),$D$4=INT($D$4)),FALSE),VLOOKUP(E20,$M$6:$O$10,3,FALSE)&lt;=$D$4),FALSE),IF(E20="USD",VLOOKUP(E20,$M$6:$O$10,2,FALSE)=1,TRUE)),"Ready","Check FX"),"Check inputs"))</x:f>
        <x:v>Ready</x:v>
      </x:c>
      <x:c r="I20" s="14" t="n">
        <x:f>IF(H20="Ready",ROUND(F20*VLOOKUP(E20,$M$6:$O$10,2,FALSE),2),IF(H20="Unused",0,"n.a."))</x:f>
        <x:v>11000</x:v>
      </x:c>
      <x:c r="J20" s="27" t="n">
        <x:f>IF(H20="Ready",$D$4-G20,"")</x:f>
        <x:v>0</x:v>
      </x:c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</x:row>
    <x:row r="21" ht="23" customHeight="1">
      <x:c r="A21" s="2"/>
      <x:c r="B21" s="2"/>
      <x:c r="C21" s="24" t="str">
        <x:v>Investments</x:v>
      </x:c>
      <x:c r="D21" s="25" t="str">
        <x:v>Asset</x:v>
      </x:c>
      <x:c r="E21" s="25" t="str">
        <x:v>USD</x:v>
      </x:c>
      <x:c r="F21" s="26" t="n">
        <x:v>25000</x:v>
      </x:c>
      <x:c r="G21" s="8" t="d">
        <x:v>2026-10-17T00:00:00.000Z</x:v>
      </x:c>
      <x:c r="H21" s="14" t="str">
        <x:f>IF(D21="Unused",IF(AND(ISNUMBER(F21),F21=0),"Unused","Check unused"),IF(AND(OR(D21="Asset",D21="Liability"),LEN(C21)&gt;0,COUNTIFS($C$19:$C$38,C21,$D$19:$D$38,"&lt;&gt;Unused")=1,ISNUMBER(F21),F21&gt;=0,IF(AND(ISNUMBER(G21),ISNUMBER($D$4)),AND(IF(ISNUMBER(G21),AND(G21&gt;=DATE(1900,1,1),G21&lt;=DATE(2200,12,31),G21=INT(G21)),FALSE),IF(ISNUMBER($D$4),AND($D$4&gt;=DATE(1900,1,1),$D$4&lt;=DATE(2200,12,31),$D$4=INT($D$4)),FALSE),G21&lt;=$D$4),FALSE),COUNTIF($M$6:$M$10,E21)=1),IF(AND(ISNUMBER(VLOOKUP(E21,$M$6:$O$10,2,FALSE)),VLOOKUP(E21,$M$6:$O$10,2,FALSE)&gt;0,IF(AND(ISNUMBER(VLOOKUP(E21,$M$6:$O$10,3,FALSE)),ISNUMBER($D$4)),AND(IF(ISNUMBER(VLOOKUP(E21,$M$6:$O$10,3,FALSE)),AND(VLOOKUP(E21,$M$6:$O$10,3,FALSE)&gt;=DATE(1900,1,1),VLOOKUP(E21,$M$6:$O$10,3,FALSE)&lt;=DATE(2200,12,31),VLOOKUP(E21,$M$6:$O$10,3,FALSE)=INT(VLOOKUP(E21,$M$6:$O$10,3,FALSE))),FALSE),IF(ISNUMBER($D$4),AND($D$4&gt;=DATE(1900,1,1),$D$4&lt;=DATE(2200,12,31),$D$4=INT($D$4)),FALSE),VLOOKUP(E21,$M$6:$O$10,3,FALSE)&lt;=$D$4),FALSE),IF(E21="USD",VLOOKUP(E21,$M$6:$O$10,2,FALSE)=1,TRUE)),"Ready","Check FX"),"Check inputs"))</x:f>
        <x:v>Ready</x:v>
      </x:c>
      <x:c r="I21" s="14" t="n">
        <x:f>IF(H21="Ready",ROUND(F21*VLOOKUP(E21,$M$6:$O$10,2,FALSE),2),IF(H21="Unused",0,"n.a."))</x:f>
        <x:v>25000</x:v>
      </x:c>
      <x:c r="J21" s="27" t="n">
        <x:f>IF(H21="Ready",$D$4-G21,"")</x:f>
        <x:v>0</x:v>
      </x:c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</x:row>
    <x:row r="22" ht="23" customHeight="1">
      <x:c r="A22" s="2"/>
      <x:c r="B22" s="2"/>
      <x:c r="C22" s="24" t="str">
        <x:v>Home</x:v>
      </x:c>
      <x:c r="D22" s="25" t="str">
        <x:v>Asset</x:v>
      </x:c>
      <x:c r="E22" s="25" t="str">
        <x:v>USD</x:v>
      </x:c>
      <x:c r="F22" s="26" t="n">
        <x:v>200000</x:v>
      </x:c>
      <x:c r="G22" s="8" t="d">
        <x:v>2026-10-17T00:00:00.000Z</x:v>
      </x:c>
      <x:c r="H22" s="14" t="str">
        <x:f>IF(D22="Unused",IF(AND(ISNUMBER(F22),F22=0),"Unused","Check unused"),IF(AND(OR(D22="Asset",D22="Liability"),LEN(C22)&gt;0,COUNTIFS($C$19:$C$38,C22,$D$19:$D$38,"&lt;&gt;Unused")=1,ISNUMBER(F22),F22&gt;=0,IF(AND(ISNUMBER(G22),ISNUMBER($D$4)),AND(IF(ISNUMBER(G22),AND(G22&gt;=DATE(1900,1,1),G22&lt;=DATE(2200,12,31),G22=INT(G22)),FALSE),IF(ISNUMBER($D$4),AND($D$4&gt;=DATE(1900,1,1),$D$4&lt;=DATE(2200,12,31),$D$4=INT($D$4)),FALSE),G22&lt;=$D$4),FALSE),COUNTIF($M$6:$M$10,E22)=1),IF(AND(ISNUMBER(VLOOKUP(E22,$M$6:$O$10,2,FALSE)),VLOOKUP(E22,$M$6:$O$10,2,FALSE)&gt;0,IF(AND(ISNUMBER(VLOOKUP(E22,$M$6:$O$10,3,FALSE)),ISNUMBER($D$4)),AND(IF(ISNUMBER(VLOOKUP(E22,$M$6:$O$10,3,FALSE)),AND(VLOOKUP(E22,$M$6:$O$10,3,FALSE)&gt;=DATE(1900,1,1),VLOOKUP(E22,$M$6:$O$10,3,FALSE)&lt;=DATE(2200,12,31),VLOOKUP(E22,$M$6:$O$10,3,FALSE)=INT(VLOOKUP(E22,$M$6:$O$10,3,FALSE))),FALSE),IF(ISNUMBER($D$4),AND($D$4&gt;=DATE(1900,1,1),$D$4&lt;=DATE(2200,12,31),$D$4=INT($D$4)),FALSE),VLOOKUP(E22,$M$6:$O$10,3,FALSE)&lt;=$D$4),FALSE),IF(E22="USD",VLOOKUP(E22,$M$6:$O$10,2,FALSE)=1,TRUE)),"Ready","Check FX"),"Check inputs"))</x:f>
        <x:v>Ready</x:v>
      </x:c>
      <x:c r="I22" s="14" t="n">
        <x:f>IF(H22="Ready",ROUND(F22*VLOOKUP(E22,$M$6:$O$10,2,FALSE),2),IF(H22="Unused",0,"n.a."))</x:f>
        <x:v>200000</x:v>
      </x:c>
      <x:c r="J22" s="27" t="n">
        <x:f>IF(H22="Ready",$D$4-G22,"")</x:f>
        <x:v>0</x:v>
      </x:c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</x:row>
    <x:row r="23" ht="23" customHeight="1">
      <x:c r="A23" s="2"/>
      <x:c r="B23" s="2"/>
      <x:c r="C23" s="24" t="str">
        <x:v>Mortgage</x:v>
      </x:c>
      <x:c r="D23" s="25" t="str">
        <x:v>Liability</x:v>
      </x:c>
      <x:c r="E23" s="25" t="str">
        <x:v>USD</x:v>
      </x:c>
      <x:c r="F23" s="26" t="n">
        <x:v>120000</x:v>
      </x:c>
      <x:c r="G23" s="8" t="d">
        <x:v>2026-10-17T00:00:00.000Z</x:v>
      </x:c>
      <x:c r="H23" s="14" t="str">
        <x:f>IF(D23="Unused",IF(AND(ISNUMBER(F23),F23=0),"Unused","Check unused"),IF(AND(OR(D23="Asset",D23="Liability"),LEN(C23)&gt;0,COUNTIFS($C$19:$C$38,C23,$D$19:$D$38,"&lt;&gt;Unused")=1,ISNUMBER(F23),F23&gt;=0,IF(AND(ISNUMBER(G23),ISNUMBER($D$4)),AND(IF(ISNUMBER(G23),AND(G23&gt;=DATE(1900,1,1),G23&lt;=DATE(2200,12,31),G23=INT(G23)),FALSE),IF(ISNUMBER($D$4),AND($D$4&gt;=DATE(1900,1,1),$D$4&lt;=DATE(2200,12,31),$D$4=INT($D$4)),FALSE),G23&lt;=$D$4),FALSE),COUNTIF($M$6:$M$10,E23)=1),IF(AND(ISNUMBER(VLOOKUP(E23,$M$6:$O$10,2,FALSE)),VLOOKUP(E23,$M$6:$O$10,2,FALSE)&gt;0,IF(AND(ISNUMBER(VLOOKUP(E23,$M$6:$O$10,3,FALSE)),ISNUMBER($D$4)),AND(IF(ISNUMBER(VLOOKUP(E23,$M$6:$O$10,3,FALSE)),AND(VLOOKUP(E23,$M$6:$O$10,3,FALSE)&gt;=DATE(1900,1,1),VLOOKUP(E23,$M$6:$O$10,3,FALSE)&lt;=DATE(2200,12,31),VLOOKUP(E23,$M$6:$O$10,3,FALSE)=INT(VLOOKUP(E23,$M$6:$O$10,3,FALSE))),FALSE),IF(ISNUMBER($D$4),AND($D$4&gt;=DATE(1900,1,1),$D$4&lt;=DATE(2200,12,31),$D$4=INT($D$4)),FALSE),VLOOKUP(E23,$M$6:$O$10,3,FALSE)&lt;=$D$4),FALSE),IF(E23="USD",VLOOKUP(E23,$M$6:$O$10,2,FALSE)=1,TRUE)),"Ready","Check FX"),"Check inputs"))</x:f>
        <x:v>Ready</x:v>
      </x:c>
      <x:c r="I23" s="14" t="n">
        <x:f>IF(H23="Ready",ROUND(F23*VLOOKUP(E23,$M$6:$O$10,2,FALSE),2),IF(H23="Unused",0,"n.a."))</x:f>
        <x:v>120000</x:v>
      </x:c>
      <x:c r="J23" s="27" t="n">
        <x:f>IF(H23="Ready",$D$4-G23,"")</x:f>
        <x:v>0</x:v>
      </x:c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</x:row>
    <x:row r="24" ht="23" customHeight="1">
      <x:c r="A24" s="2"/>
      <x:c r="B24" s="2"/>
      <x:c r="C24" s="24" t="str">
        <x:v>Card</x:v>
      </x:c>
      <x:c r="D24" s="25" t="str">
        <x:v>Liability</x:v>
      </x:c>
      <x:c r="E24" s="25" t="str">
        <x:v>GBP</x:v>
      </x:c>
      <x:c r="F24" s="26" t="n">
        <x:v>1000</x:v>
      </x:c>
      <x:c r="G24" s="8" t="d">
        <x:v>2026-10-17T00:00:00.000Z</x:v>
      </x:c>
      <x:c r="H24" s="14" t="str">
        <x:f>IF(D24="Unused",IF(AND(ISNUMBER(F24),F24=0),"Unused","Check unused"),IF(AND(OR(D24="Asset",D24="Liability"),LEN(C24)&gt;0,COUNTIFS($C$19:$C$38,C24,$D$19:$D$38,"&lt;&gt;Unused")=1,ISNUMBER(F24),F24&gt;=0,IF(AND(ISNUMBER(G24),ISNUMBER($D$4)),AND(IF(ISNUMBER(G24),AND(G24&gt;=DATE(1900,1,1),G24&lt;=DATE(2200,12,31),G24=INT(G24)),FALSE),IF(ISNUMBER($D$4),AND($D$4&gt;=DATE(1900,1,1),$D$4&lt;=DATE(2200,12,31),$D$4=INT($D$4)),FALSE),G24&lt;=$D$4),FALSE),COUNTIF($M$6:$M$10,E24)=1),IF(AND(ISNUMBER(VLOOKUP(E24,$M$6:$O$10,2,FALSE)),VLOOKUP(E24,$M$6:$O$10,2,FALSE)&gt;0,IF(AND(ISNUMBER(VLOOKUP(E24,$M$6:$O$10,3,FALSE)),ISNUMBER($D$4)),AND(IF(ISNUMBER(VLOOKUP(E24,$M$6:$O$10,3,FALSE)),AND(VLOOKUP(E24,$M$6:$O$10,3,FALSE)&gt;=DATE(1900,1,1),VLOOKUP(E24,$M$6:$O$10,3,FALSE)&lt;=DATE(2200,12,31),VLOOKUP(E24,$M$6:$O$10,3,FALSE)=INT(VLOOKUP(E24,$M$6:$O$10,3,FALSE))),FALSE),IF(ISNUMBER($D$4),AND($D$4&gt;=DATE(1900,1,1),$D$4&lt;=DATE(2200,12,31),$D$4=INT($D$4)),FALSE),VLOOKUP(E24,$M$6:$O$10,3,FALSE)&lt;=$D$4),FALSE),IF(E24="USD",VLOOKUP(E24,$M$6:$O$10,2,FALSE)=1,TRUE)),"Ready","Check FX"),"Check inputs"))</x:f>
        <x:v>Ready</x:v>
      </x:c>
      <x:c r="I24" s="14" t="n">
        <x:f>IF(H24="Ready",ROUND(F24*VLOOKUP(E24,$M$6:$O$10,2,FALSE),2),IF(H24="Unused",0,"n.a."))</x:f>
        <x:v>1300</x:v>
      </x:c>
      <x:c r="J24" s="27" t="n">
        <x:f>IF(H24="Ready",$D$4-G24,"")</x:f>
        <x:v>0</x:v>
      </x:c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</x:row>
    <x:row r="25" ht="23" customHeight="1">
      <x:c r="A25" s="2"/>
      <x:c r="B25" s="2"/>
      <x:c r="C25" s="24" t="str">
        <x:v>Unused 7</x:v>
      </x:c>
      <x:c r="D25" s="25" t="str">
        <x:v>Unused</x:v>
      </x:c>
      <x:c r="E25" s="25" t="str">
        <x:v>USD</x:v>
      </x:c>
      <x:c r="F25" s="26" t="n">
        <x:v>0</x:v>
      </x:c>
      <x:c r="G25" s="8"/>
      <x:c r="H25" s="14" t="str">
        <x:f>IF(D25="Unused",IF(AND(ISNUMBER(F25),F25=0),"Unused","Check unused"),IF(AND(OR(D25="Asset",D25="Liability"),LEN(C25)&gt;0,COUNTIFS($C$19:$C$38,C25,$D$19:$D$38,"&lt;&gt;Unused")=1,ISNUMBER(F25),F25&gt;=0,IF(AND(ISNUMBER(G25),ISNUMBER($D$4)),AND(IF(ISNUMBER(G25),AND(G25&gt;=DATE(1900,1,1),G25&lt;=DATE(2200,12,31),G25=INT(G25)),FALSE),IF(ISNUMBER($D$4),AND($D$4&gt;=DATE(1900,1,1),$D$4&lt;=DATE(2200,12,31),$D$4=INT($D$4)),FALSE),G25&lt;=$D$4),FALSE),COUNTIF($M$6:$M$10,E25)=1),IF(AND(ISNUMBER(VLOOKUP(E25,$M$6:$O$10,2,FALSE)),VLOOKUP(E25,$M$6:$O$10,2,FALSE)&gt;0,IF(AND(ISNUMBER(VLOOKUP(E25,$M$6:$O$10,3,FALSE)),ISNUMBER($D$4)),AND(IF(ISNUMBER(VLOOKUP(E25,$M$6:$O$10,3,FALSE)),AND(VLOOKUP(E25,$M$6:$O$10,3,FALSE)&gt;=DATE(1900,1,1),VLOOKUP(E25,$M$6:$O$10,3,FALSE)&lt;=DATE(2200,12,31),VLOOKUP(E25,$M$6:$O$10,3,FALSE)=INT(VLOOKUP(E25,$M$6:$O$10,3,FALSE))),FALSE),IF(ISNUMBER($D$4),AND($D$4&gt;=DATE(1900,1,1),$D$4&lt;=DATE(2200,12,31),$D$4=INT($D$4)),FALSE),VLOOKUP(E25,$M$6:$O$10,3,FALSE)&lt;=$D$4),FALSE),IF(E25="USD",VLOOKUP(E25,$M$6:$O$10,2,FALSE)=1,TRUE)),"Ready","Check FX"),"Check inputs"))</x:f>
        <x:v>Unused</x:v>
      </x:c>
      <x:c r="I25" s="14" t="n">
        <x:f>IF(H25="Ready",ROUND(F25*VLOOKUP(E25,$M$6:$O$10,2,FALSE),2),IF(H25="Unused",0,"n.a."))</x:f>
        <x:v>0</x:v>
      </x:c>
      <x:c r="J25" s="27" t="str">
        <x:f>IF(H25="Ready",$D$4-G25,"")</x:f>
      </x:c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</x:row>
    <x:row r="26" ht="23" customHeight="1">
      <x:c r="A26" s="2"/>
      <x:c r="B26" s="2"/>
      <x:c r="C26" s="24" t="str">
        <x:v>Unused 8</x:v>
      </x:c>
      <x:c r="D26" s="25" t="str">
        <x:v>Unused</x:v>
      </x:c>
      <x:c r="E26" s="25" t="str">
        <x:v>USD</x:v>
      </x:c>
      <x:c r="F26" s="26" t="n">
        <x:v>0</x:v>
      </x:c>
      <x:c r="G26" s="8"/>
      <x:c r="H26" s="14" t="str">
        <x:f>IF(D26="Unused",IF(AND(ISNUMBER(F26),F26=0),"Unused","Check unused"),IF(AND(OR(D26="Asset",D26="Liability"),LEN(C26)&gt;0,COUNTIFS($C$19:$C$38,C26,$D$19:$D$38,"&lt;&gt;Unused")=1,ISNUMBER(F26),F26&gt;=0,IF(AND(ISNUMBER(G26),ISNUMBER($D$4)),AND(IF(ISNUMBER(G26),AND(G26&gt;=DATE(1900,1,1),G26&lt;=DATE(2200,12,31),G26=INT(G26)),FALSE),IF(ISNUMBER($D$4),AND($D$4&gt;=DATE(1900,1,1),$D$4&lt;=DATE(2200,12,31),$D$4=INT($D$4)),FALSE),G26&lt;=$D$4),FALSE),COUNTIF($M$6:$M$10,E26)=1),IF(AND(ISNUMBER(VLOOKUP(E26,$M$6:$O$10,2,FALSE)),VLOOKUP(E26,$M$6:$O$10,2,FALSE)&gt;0,IF(AND(ISNUMBER(VLOOKUP(E26,$M$6:$O$10,3,FALSE)),ISNUMBER($D$4)),AND(IF(ISNUMBER(VLOOKUP(E26,$M$6:$O$10,3,FALSE)),AND(VLOOKUP(E26,$M$6:$O$10,3,FALSE)&gt;=DATE(1900,1,1),VLOOKUP(E26,$M$6:$O$10,3,FALSE)&lt;=DATE(2200,12,31),VLOOKUP(E26,$M$6:$O$10,3,FALSE)=INT(VLOOKUP(E26,$M$6:$O$10,3,FALSE))),FALSE),IF(ISNUMBER($D$4),AND($D$4&gt;=DATE(1900,1,1),$D$4&lt;=DATE(2200,12,31),$D$4=INT($D$4)),FALSE),VLOOKUP(E26,$M$6:$O$10,3,FALSE)&lt;=$D$4),FALSE),IF(E26="USD",VLOOKUP(E26,$M$6:$O$10,2,FALSE)=1,TRUE)),"Ready","Check FX"),"Check inputs"))</x:f>
        <x:v>Unused</x:v>
      </x:c>
      <x:c r="I26" s="14" t="n">
        <x:f>IF(H26="Ready",ROUND(F26*VLOOKUP(E26,$M$6:$O$10,2,FALSE),2),IF(H26="Unused",0,"n.a."))</x:f>
        <x:v>0</x:v>
      </x:c>
      <x:c r="J26" s="27" t="str">
        <x:f>IF(H26="Ready",$D$4-G26,"")</x:f>
      </x:c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</x:row>
    <x:row r="27" ht="23" customHeight="1">
      <x:c r="A27" s="2"/>
      <x:c r="B27" s="2"/>
      <x:c r="C27" s="24" t="str">
        <x:v>Unused 9</x:v>
      </x:c>
      <x:c r="D27" s="25" t="str">
        <x:v>Unused</x:v>
      </x:c>
      <x:c r="E27" s="25" t="str">
        <x:v>USD</x:v>
      </x:c>
      <x:c r="F27" s="26" t="n">
        <x:v>0</x:v>
      </x:c>
      <x:c r="G27" s="8"/>
      <x:c r="H27" s="14" t="str">
        <x:f>IF(D27="Unused",IF(AND(ISNUMBER(F27),F27=0),"Unused","Check unused"),IF(AND(OR(D27="Asset",D27="Liability"),LEN(C27)&gt;0,COUNTIFS($C$19:$C$38,C27,$D$19:$D$38,"&lt;&gt;Unused")=1,ISNUMBER(F27),F27&gt;=0,IF(AND(ISNUMBER(G27),ISNUMBER($D$4)),AND(IF(ISNUMBER(G27),AND(G27&gt;=DATE(1900,1,1),G27&lt;=DATE(2200,12,31),G27=INT(G27)),FALSE),IF(ISNUMBER($D$4),AND($D$4&gt;=DATE(1900,1,1),$D$4&lt;=DATE(2200,12,31),$D$4=INT($D$4)),FALSE),G27&lt;=$D$4),FALSE),COUNTIF($M$6:$M$10,E27)=1),IF(AND(ISNUMBER(VLOOKUP(E27,$M$6:$O$10,2,FALSE)),VLOOKUP(E27,$M$6:$O$10,2,FALSE)&gt;0,IF(AND(ISNUMBER(VLOOKUP(E27,$M$6:$O$10,3,FALSE)),ISNUMBER($D$4)),AND(IF(ISNUMBER(VLOOKUP(E27,$M$6:$O$10,3,FALSE)),AND(VLOOKUP(E27,$M$6:$O$10,3,FALSE)&gt;=DATE(1900,1,1),VLOOKUP(E27,$M$6:$O$10,3,FALSE)&lt;=DATE(2200,12,31),VLOOKUP(E27,$M$6:$O$10,3,FALSE)=INT(VLOOKUP(E27,$M$6:$O$10,3,FALSE))),FALSE),IF(ISNUMBER($D$4),AND($D$4&gt;=DATE(1900,1,1),$D$4&lt;=DATE(2200,12,31),$D$4=INT($D$4)),FALSE),VLOOKUP(E27,$M$6:$O$10,3,FALSE)&lt;=$D$4),FALSE),IF(E27="USD",VLOOKUP(E27,$M$6:$O$10,2,FALSE)=1,TRUE)),"Ready","Check FX"),"Check inputs"))</x:f>
        <x:v>Unused</x:v>
      </x:c>
      <x:c r="I27" s="14" t="n">
        <x:f>IF(H27="Ready",ROUND(F27*VLOOKUP(E27,$M$6:$O$10,2,FALSE),2),IF(H27="Unused",0,"n.a."))</x:f>
        <x:v>0</x:v>
      </x:c>
      <x:c r="J27" s="27" t="str">
        <x:f>IF(H27="Ready",$D$4-G27,"")</x:f>
      </x:c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</x:row>
    <x:row r="28" ht="23" customHeight="1">
      <x:c r="A28" s="2"/>
      <x:c r="B28" s="2"/>
      <x:c r="C28" s="24" t="str">
        <x:v>Unused 10</x:v>
      </x:c>
      <x:c r="D28" s="25" t="str">
        <x:v>Unused</x:v>
      </x:c>
      <x:c r="E28" s="25" t="str">
        <x:v>USD</x:v>
      </x:c>
      <x:c r="F28" s="26" t="n">
        <x:v>0</x:v>
      </x:c>
      <x:c r="G28" s="8"/>
      <x:c r="H28" s="14" t="str">
        <x:f>IF(D28="Unused",IF(AND(ISNUMBER(F28),F28=0),"Unused","Check unused"),IF(AND(OR(D28="Asset",D28="Liability"),LEN(C28)&gt;0,COUNTIFS($C$19:$C$38,C28,$D$19:$D$38,"&lt;&gt;Unused")=1,ISNUMBER(F28),F28&gt;=0,IF(AND(ISNUMBER(G28),ISNUMBER($D$4)),AND(IF(ISNUMBER(G28),AND(G28&gt;=DATE(1900,1,1),G28&lt;=DATE(2200,12,31),G28=INT(G28)),FALSE),IF(ISNUMBER($D$4),AND($D$4&gt;=DATE(1900,1,1),$D$4&lt;=DATE(2200,12,31),$D$4=INT($D$4)),FALSE),G28&lt;=$D$4),FALSE),COUNTIF($M$6:$M$10,E28)=1),IF(AND(ISNUMBER(VLOOKUP(E28,$M$6:$O$10,2,FALSE)),VLOOKUP(E28,$M$6:$O$10,2,FALSE)&gt;0,IF(AND(ISNUMBER(VLOOKUP(E28,$M$6:$O$10,3,FALSE)),ISNUMBER($D$4)),AND(IF(ISNUMBER(VLOOKUP(E28,$M$6:$O$10,3,FALSE)),AND(VLOOKUP(E28,$M$6:$O$10,3,FALSE)&gt;=DATE(1900,1,1),VLOOKUP(E28,$M$6:$O$10,3,FALSE)&lt;=DATE(2200,12,31),VLOOKUP(E28,$M$6:$O$10,3,FALSE)=INT(VLOOKUP(E28,$M$6:$O$10,3,FALSE))),FALSE),IF(ISNUMBER($D$4),AND($D$4&gt;=DATE(1900,1,1),$D$4&lt;=DATE(2200,12,31),$D$4=INT($D$4)),FALSE),VLOOKUP(E28,$M$6:$O$10,3,FALSE)&lt;=$D$4),FALSE),IF(E28="USD",VLOOKUP(E28,$M$6:$O$10,2,FALSE)=1,TRUE)),"Ready","Check FX"),"Check inputs"))</x:f>
        <x:v>Unused</x:v>
      </x:c>
      <x:c r="I28" s="14" t="n">
        <x:f>IF(H28="Ready",ROUND(F28*VLOOKUP(E28,$M$6:$O$10,2,FALSE),2),IF(H28="Unused",0,"n.a."))</x:f>
        <x:v>0</x:v>
      </x:c>
      <x:c r="J28" s="27" t="str">
        <x:f>IF(H28="Ready",$D$4-G28,"")</x:f>
      </x:c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</x:row>
    <x:row r="29" ht="23" customHeight="1">
      <x:c r="A29" s="2"/>
      <x:c r="B29" s="2"/>
      <x:c r="C29" s="24" t="str">
        <x:v>Unused 11</x:v>
      </x:c>
      <x:c r="D29" s="25" t="str">
        <x:v>Unused</x:v>
      </x:c>
      <x:c r="E29" s="25" t="str">
        <x:v>USD</x:v>
      </x:c>
      <x:c r="F29" s="26" t="n">
        <x:v>0</x:v>
      </x:c>
      <x:c r="G29" s="8"/>
      <x:c r="H29" s="14" t="str">
        <x:f>IF(D29="Unused",IF(AND(ISNUMBER(F29),F29=0),"Unused","Check unused"),IF(AND(OR(D29="Asset",D29="Liability"),LEN(C29)&gt;0,COUNTIFS($C$19:$C$38,C29,$D$19:$D$38,"&lt;&gt;Unused")=1,ISNUMBER(F29),F29&gt;=0,IF(AND(ISNUMBER(G29),ISNUMBER($D$4)),AND(IF(ISNUMBER(G29),AND(G29&gt;=DATE(1900,1,1),G29&lt;=DATE(2200,12,31),G29=INT(G29)),FALSE),IF(ISNUMBER($D$4),AND($D$4&gt;=DATE(1900,1,1),$D$4&lt;=DATE(2200,12,31),$D$4=INT($D$4)),FALSE),G29&lt;=$D$4),FALSE),COUNTIF($M$6:$M$10,E29)=1),IF(AND(ISNUMBER(VLOOKUP(E29,$M$6:$O$10,2,FALSE)),VLOOKUP(E29,$M$6:$O$10,2,FALSE)&gt;0,IF(AND(ISNUMBER(VLOOKUP(E29,$M$6:$O$10,3,FALSE)),ISNUMBER($D$4)),AND(IF(ISNUMBER(VLOOKUP(E29,$M$6:$O$10,3,FALSE)),AND(VLOOKUP(E29,$M$6:$O$10,3,FALSE)&gt;=DATE(1900,1,1),VLOOKUP(E29,$M$6:$O$10,3,FALSE)&lt;=DATE(2200,12,31),VLOOKUP(E29,$M$6:$O$10,3,FALSE)=INT(VLOOKUP(E29,$M$6:$O$10,3,FALSE))),FALSE),IF(ISNUMBER($D$4),AND($D$4&gt;=DATE(1900,1,1),$D$4&lt;=DATE(2200,12,31),$D$4=INT($D$4)),FALSE),VLOOKUP(E29,$M$6:$O$10,3,FALSE)&lt;=$D$4),FALSE),IF(E29="USD",VLOOKUP(E29,$M$6:$O$10,2,FALSE)=1,TRUE)),"Ready","Check FX"),"Check inputs"))</x:f>
        <x:v>Unused</x:v>
      </x:c>
      <x:c r="I29" s="14" t="n">
        <x:f>IF(H29="Ready",ROUND(F29*VLOOKUP(E29,$M$6:$O$10,2,FALSE),2),IF(H29="Unused",0,"n.a."))</x:f>
        <x:v>0</x:v>
      </x:c>
      <x:c r="J29" s="27" t="str">
        <x:f>IF(H29="Ready",$D$4-G29,"")</x:f>
      </x:c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</x:row>
    <x:row r="30" ht="23" customHeight="1">
      <x:c r="A30" s="2"/>
      <x:c r="B30" s="2"/>
      <x:c r="C30" s="24" t="str">
        <x:v>Unused 12</x:v>
      </x:c>
      <x:c r="D30" s="25" t="str">
        <x:v>Unused</x:v>
      </x:c>
      <x:c r="E30" s="25" t="str">
        <x:v>USD</x:v>
      </x:c>
      <x:c r="F30" s="26" t="n">
        <x:v>0</x:v>
      </x:c>
      <x:c r="G30" s="8"/>
      <x:c r="H30" s="14" t="str">
        <x:f>IF(D30="Unused",IF(AND(ISNUMBER(F30),F30=0),"Unused","Check unused"),IF(AND(OR(D30="Asset",D30="Liability"),LEN(C30)&gt;0,COUNTIFS($C$19:$C$38,C30,$D$19:$D$38,"&lt;&gt;Unused")=1,ISNUMBER(F30),F30&gt;=0,IF(AND(ISNUMBER(G30),ISNUMBER($D$4)),AND(IF(ISNUMBER(G30),AND(G30&gt;=DATE(1900,1,1),G30&lt;=DATE(2200,12,31),G30=INT(G30)),FALSE),IF(ISNUMBER($D$4),AND($D$4&gt;=DATE(1900,1,1),$D$4&lt;=DATE(2200,12,31),$D$4=INT($D$4)),FALSE),G30&lt;=$D$4),FALSE),COUNTIF($M$6:$M$10,E30)=1),IF(AND(ISNUMBER(VLOOKUP(E30,$M$6:$O$10,2,FALSE)),VLOOKUP(E30,$M$6:$O$10,2,FALSE)&gt;0,IF(AND(ISNUMBER(VLOOKUP(E30,$M$6:$O$10,3,FALSE)),ISNUMBER($D$4)),AND(IF(ISNUMBER(VLOOKUP(E30,$M$6:$O$10,3,FALSE)),AND(VLOOKUP(E30,$M$6:$O$10,3,FALSE)&gt;=DATE(1900,1,1),VLOOKUP(E30,$M$6:$O$10,3,FALSE)&lt;=DATE(2200,12,31),VLOOKUP(E30,$M$6:$O$10,3,FALSE)=INT(VLOOKUP(E30,$M$6:$O$10,3,FALSE))),FALSE),IF(ISNUMBER($D$4),AND($D$4&gt;=DATE(1900,1,1),$D$4&lt;=DATE(2200,12,31),$D$4=INT($D$4)),FALSE),VLOOKUP(E30,$M$6:$O$10,3,FALSE)&lt;=$D$4),FALSE),IF(E30="USD",VLOOKUP(E30,$M$6:$O$10,2,FALSE)=1,TRUE)),"Ready","Check FX"),"Check inputs"))</x:f>
        <x:v>Unused</x:v>
      </x:c>
      <x:c r="I30" s="14" t="n">
        <x:f>IF(H30="Ready",ROUND(F30*VLOOKUP(E30,$M$6:$O$10,2,FALSE),2),IF(H30="Unused",0,"n.a."))</x:f>
        <x:v>0</x:v>
      </x:c>
      <x:c r="J30" s="27" t="str">
        <x:f>IF(H30="Ready",$D$4-G30,"")</x:f>
      </x:c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</x:row>
    <x:row r="31" ht="23" customHeight="1">
      <x:c r="A31" s="2"/>
      <x:c r="B31" s="2"/>
      <x:c r="C31" s="24" t="str">
        <x:v>Unused 13</x:v>
      </x:c>
      <x:c r="D31" s="25" t="str">
        <x:v>Unused</x:v>
      </x:c>
      <x:c r="E31" s="25" t="str">
        <x:v>USD</x:v>
      </x:c>
      <x:c r="F31" s="26" t="n">
        <x:v>0</x:v>
      </x:c>
      <x:c r="G31" s="8"/>
      <x:c r="H31" s="14" t="str">
        <x:f>IF(D31="Unused",IF(AND(ISNUMBER(F31),F31=0),"Unused","Check unused"),IF(AND(OR(D31="Asset",D31="Liability"),LEN(C31)&gt;0,COUNTIFS($C$19:$C$38,C31,$D$19:$D$38,"&lt;&gt;Unused")=1,ISNUMBER(F31),F31&gt;=0,IF(AND(ISNUMBER(G31),ISNUMBER($D$4)),AND(IF(ISNUMBER(G31),AND(G31&gt;=DATE(1900,1,1),G31&lt;=DATE(2200,12,31),G31=INT(G31)),FALSE),IF(ISNUMBER($D$4),AND($D$4&gt;=DATE(1900,1,1),$D$4&lt;=DATE(2200,12,31),$D$4=INT($D$4)),FALSE),G31&lt;=$D$4),FALSE),COUNTIF($M$6:$M$10,E31)=1),IF(AND(ISNUMBER(VLOOKUP(E31,$M$6:$O$10,2,FALSE)),VLOOKUP(E31,$M$6:$O$10,2,FALSE)&gt;0,IF(AND(ISNUMBER(VLOOKUP(E31,$M$6:$O$10,3,FALSE)),ISNUMBER($D$4)),AND(IF(ISNUMBER(VLOOKUP(E31,$M$6:$O$10,3,FALSE)),AND(VLOOKUP(E31,$M$6:$O$10,3,FALSE)&gt;=DATE(1900,1,1),VLOOKUP(E31,$M$6:$O$10,3,FALSE)&lt;=DATE(2200,12,31),VLOOKUP(E31,$M$6:$O$10,3,FALSE)=INT(VLOOKUP(E31,$M$6:$O$10,3,FALSE))),FALSE),IF(ISNUMBER($D$4),AND($D$4&gt;=DATE(1900,1,1),$D$4&lt;=DATE(2200,12,31),$D$4=INT($D$4)),FALSE),VLOOKUP(E31,$M$6:$O$10,3,FALSE)&lt;=$D$4),FALSE),IF(E31="USD",VLOOKUP(E31,$M$6:$O$10,2,FALSE)=1,TRUE)),"Ready","Check FX"),"Check inputs"))</x:f>
        <x:v>Unused</x:v>
      </x:c>
      <x:c r="I31" s="14" t="n">
        <x:f>IF(H31="Ready",ROUND(F31*VLOOKUP(E31,$M$6:$O$10,2,FALSE),2),IF(H31="Unused",0,"n.a."))</x:f>
        <x:v>0</x:v>
      </x:c>
      <x:c r="J31" s="27" t="str">
        <x:f>IF(H31="Ready",$D$4-G31,"")</x:f>
      </x:c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 ht="23" customHeight="1">
      <x:c r="A32" s="2"/>
      <x:c r="B32" s="2"/>
      <x:c r="C32" s="24" t="str">
        <x:v>Unused 14</x:v>
      </x:c>
      <x:c r="D32" s="25" t="str">
        <x:v>Unused</x:v>
      </x:c>
      <x:c r="E32" s="25" t="str">
        <x:v>USD</x:v>
      </x:c>
      <x:c r="F32" s="26" t="n">
        <x:v>0</x:v>
      </x:c>
      <x:c r="G32" s="8"/>
      <x:c r="H32" s="14" t="str">
        <x:f>IF(D32="Unused",IF(AND(ISNUMBER(F32),F32=0),"Unused","Check unused"),IF(AND(OR(D32="Asset",D32="Liability"),LEN(C32)&gt;0,COUNTIFS($C$19:$C$38,C32,$D$19:$D$38,"&lt;&gt;Unused")=1,ISNUMBER(F32),F32&gt;=0,IF(AND(ISNUMBER(G32),ISNUMBER($D$4)),AND(IF(ISNUMBER(G32),AND(G32&gt;=DATE(1900,1,1),G32&lt;=DATE(2200,12,31),G32=INT(G32)),FALSE),IF(ISNUMBER($D$4),AND($D$4&gt;=DATE(1900,1,1),$D$4&lt;=DATE(2200,12,31),$D$4=INT($D$4)),FALSE),G32&lt;=$D$4),FALSE),COUNTIF($M$6:$M$10,E32)=1),IF(AND(ISNUMBER(VLOOKUP(E32,$M$6:$O$10,2,FALSE)),VLOOKUP(E32,$M$6:$O$10,2,FALSE)&gt;0,IF(AND(ISNUMBER(VLOOKUP(E32,$M$6:$O$10,3,FALSE)),ISNUMBER($D$4)),AND(IF(ISNUMBER(VLOOKUP(E32,$M$6:$O$10,3,FALSE)),AND(VLOOKUP(E32,$M$6:$O$10,3,FALSE)&gt;=DATE(1900,1,1),VLOOKUP(E32,$M$6:$O$10,3,FALSE)&lt;=DATE(2200,12,31),VLOOKUP(E32,$M$6:$O$10,3,FALSE)=INT(VLOOKUP(E32,$M$6:$O$10,3,FALSE))),FALSE),IF(ISNUMBER($D$4),AND($D$4&gt;=DATE(1900,1,1),$D$4&lt;=DATE(2200,12,31),$D$4=INT($D$4)),FALSE),VLOOKUP(E32,$M$6:$O$10,3,FALSE)&lt;=$D$4),FALSE),IF(E32="USD",VLOOKUP(E32,$M$6:$O$10,2,FALSE)=1,TRUE)),"Ready","Check FX"),"Check inputs"))</x:f>
        <x:v>Unused</x:v>
      </x:c>
      <x:c r="I32" s="14" t="n">
        <x:f>IF(H32="Ready",ROUND(F32*VLOOKUP(E32,$M$6:$O$10,2,FALSE),2),IF(H32="Unused",0,"n.a."))</x:f>
        <x:v>0</x:v>
      </x:c>
      <x:c r="J32" s="27" t="str">
        <x:f>IF(H32="Ready",$D$4-G32,"")</x:f>
      </x:c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 ht="23" customHeight="1">
      <x:c r="A33" s="2"/>
      <x:c r="B33" s="2"/>
      <x:c r="C33" s="24" t="str">
        <x:v>Unused 15</x:v>
      </x:c>
      <x:c r="D33" s="25" t="str">
        <x:v>Unused</x:v>
      </x:c>
      <x:c r="E33" s="25" t="str">
        <x:v>USD</x:v>
      </x:c>
      <x:c r="F33" s="26" t="n">
        <x:v>0</x:v>
      </x:c>
      <x:c r="G33" s="8"/>
      <x:c r="H33" s="14" t="str">
        <x:f>IF(D33="Unused",IF(AND(ISNUMBER(F33),F33=0),"Unused","Check unused"),IF(AND(OR(D33="Asset",D33="Liability"),LEN(C33)&gt;0,COUNTIFS($C$19:$C$38,C33,$D$19:$D$38,"&lt;&gt;Unused")=1,ISNUMBER(F33),F33&gt;=0,IF(AND(ISNUMBER(G33),ISNUMBER($D$4)),AND(IF(ISNUMBER(G33),AND(G33&gt;=DATE(1900,1,1),G33&lt;=DATE(2200,12,31),G33=INT(G33)),FALSE),IF(ISNUMBER($D$4),AND($D$4&gt;=DATE(1900,1,1),$D$4&lt;=DATE(2200,12,31),$D$4=INT($D$4)),FALSE),G33&lt;=$D$4),FALSE),COUNTIF($M$6:$M$10,E33)=1),IF(AND(ISNUMBER(VLOOKUP(E33,$M$6:$O$10,2,FALSE)),VLOOKUP(E33,$M$6:$O$10,2,FALSE)&gt;0,IF(AND(ISNUMBER(VLOOKUP(E33,$M$6:$O$10,3,FALSE)),ISNUMBER($D$4)),AND(IF(ISNUMBER(VLOOKUP(E33,$M$6:$O$10,3,FALSE)),AND(VLOOKUP(E33,$M$6:$O$10,3,FALSE)&gt;=DATE(1900,1,1),VLOOKUP(E33,$M$6:$O$10,3,FALSE)&lt;=DATE(2200,12,31),VLOOKUP(E33,$M$6:$O$10,3,FALSE)=INT(VLOOKUP(E33,$M$6:$O$10,3,FALSE))),FALSE),IF(ISNUMBER($D$4),AND($D$4&gt;=DATE(1900,1,1),$D$4&lt;=DATE(2200,12,31),$D$4=INT($D$4)),FALSE),VLOOKUP(E33,$M$6:$O$10,3,FALSE)&lt;=$D$4),FALSE),IF(E33="USD",VLOOKUP(E33,$M$6:$O$10,2,FALSE)=1,TRUE)),"Ready","Check FX"),"Check inputs"))</x:f>
        <x:v>Unused</x:v>
      </x:c>
      <x:c r="I33" s="14" t="n">
        <x:f>IF(H33="Ready",ROUND(F33*VLOOKUP(E33,$M$6:$O$10,2,FALSE),2),IF(H33="Unused",0,"n.a."))</x:f>
        <x:v>0</x:v>
      </x:c>
      <x:c r="J33" s="27" t="str">
        <x:f>IF(H33="Ready",$D$4-G33,"")</x:f>
      </x:c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 ht="23" customHeight="1">
      <x:c r="A34" s="2"/>
      <x:c r="B34" s="2"/>
      <x:c r="C34" s="24" t="str">
        <x:v>Unused 16</x:v>
      </x:c>
      <x:c r="D34" s="25" t="str">
        <x:v>Unused</x:v>
      </x:c>
      <x:c r="E34" s="25" t="str">
        <x:v>USD</x:v>
      </x:c>
      <x:c r="F34" s="26" t="n">
        <x:v>0</x:v>
      </x:c>
      <x:c r="G34" s="8"/>
      <x:c r="H34" s="14" t="str">
        <x:f>IF(D34="Unused",IF(AND(ISNUMBER(F34),F34=0),"Unused","Check unused"),IF(AND(OR(D34="Asset",D34="Liability"),LEN(C34)&gt;0,COUNTIFS($C$19:$C$38,C34,$D$19:$D$38,"&lt;&gt;Unused")=1,ISNUMBER(F34),F34&gt;=0,IF(AND(ISNUMBER(G34),ISNUMBER($D$4)),AND(IF(ISNUMBER(G34),AND(G34&gt;=DATE(1900,1,1),G34&lt;=DATE(2200,12,31),G34=INT(G34)),FALSE),IF(ISNUMBER($D$4),AND($D$4&gt;=DATE(1900,1,1),$D$4&lt;=DATE(2200,12,31),$D$4=INT($D$4)),FALSE),G34&lt;=$D$4),FALSE),COUNTIF($M$6:$M$10,E34)=1),IF(AND(ISNUMBER(VLOOKUP(E34,$M$6:$O$10,2,FALSE)),VLOOKUP(E34,$M$6:$O$10,2,FALSE)&gt;0,IF(AND(ISNUMBER(VLOOKUP(E34,$M$6:$O$10,3,FALSE)),ISNUMBER($D$4)),AND(IF(ISNUMBER(VLOOKUP(E34,$M$6:$O$10,3,FALSE)),AND(VLOOKUP(E34,$M$6:$O$10,3,FALSE)&gt;=DATE(1900,1,1),VLOOKUP(E34,$M$6:$O$10,3,FALSE)&lt;=DATE(2200,12,31),VLOOKUP(E34,$M$6:$O$10,3,FALSE)=INT(VLOOKUP(E34,$M$6:$O$10,3,FALSE))),FALSE),IF(ISNUMBER($D$4),AND($D$4&gt;=DATE(1900,1,1),$D$4&lt;=DATE(2200,12,31),$D$4=INT($D$4)),FALSE),VLOOKUP(E34,$M$6:$O$10,3,FALSE)&lt;=$D$4),FALSE),IF(E34="USD",VLOOKUP(E34,$M$6:$O$10,2,FALSE)=1,TRUE)),"Ready","Check FX"),"Check inputs"))</x:f>
        <x:v>Unused</x:v>
      </x:c>
      <x:c r="I34" s="14" t="n">
        <x:f>IF(H34="Ready",ROUND(F34*VLOOKUP(E34,$M$6:$O$10,2,FALSE),2),IF(H34="Unused",0,"n.a."))</x:f>
        <x:v>0</x:v>
      </x:c>
      <x:c r="J34" s="27" t="str">
        <x:f>IF(H34="Ready",$D$4-G34,"")</x:f>
      </x:c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 ht="23" customHeight="1">
      <x:c r="A35" s="2"/>
      <x:c r="B35" s="2"/>
      <x:c r="C35" s="24" t="str">
        <x:v>Unused 17</x:v>
      </x:c>
      <x:c r="D35" s="25" t="str">
        <x:v>Unused</x:v>
      </x:c>
      <x:c r="E35" s="25" t="str">
        <x:v>USD</x:v>
      </x:c>
      <x:c r="F35" s="26" t="n">
        <x:v>0</x:v>
      </x:c>
      <x:c r="G35" s="8"/>
      <x:c r="H35" s="14" t="str">
        <x:f>IF(D35="Unused",IF(AND(ISNUMBER(F35),F35=0),"Unused","Check unused"),IF(AND(OR(D35="Asset",D35="Liability"),LEN(C35)&gt;0,COUNTIFS($C$19:$C$38,C35,$D$19:$D$38,"&lt;&gt;Unused")=1,ISNUMBER(F35),F35&gt;=0,IF(AND(ISNUMBER(G35),ISNUMBER($D$4)),AND(IF(ISNUMBER(G35),AND(G35&gt;=DATE(1900,1,1),G35&lt;=DATE(2200,12,31),G35=INT(G35)),FALSE),IF(ISNUMBER($D$4),AND($D$4&gt;=DATE(1900,1,1),$D$4&lt;=DATE(2200,12,31),$D$4=INT($D$4)),FALSE),G35&lt;=$D$4),FALSE),COUNTIF($M$6:$M$10,E35)=1),IF(AND(ISNUMBER(VLOOKUP(E35,$M$6:$O$10,2,FALSE)),VLOOKUP(E35,$M$6:$O$10,2,FALSE)&gt;0,IF(AND(ISNUMBER(VLOOKUP(E35,$M$6:$O$10,3,FALSE)),ISNUMBER($D$4)),AND(IF(ISNUMBER(VLOOKUP(E35,$M$6:$O$10,3,FALSE)),AND(VLOOKUP(E35,$M$6:$O$10,3,FALSE)&gt;=DATE(1900,1,1),VLOOKUP(E35,$M$6:$O$10,3,FALSE)&lt;=DATE(2200,12,31),VLOOKUP(E35,$M$6:$O$10,3,FALSE)=INT(VLOOKUP(E35,$M$6:$O$10,3,FALSE))),FALSE),IF(ISNUMBER($D$4),AND($D$4&gt;=DATE(1900,1,1),$D$4&lt;=DATE(2200,12,31),$D$4=INT($D$4)),FALSE),VLOOKUP(E35,$M$6:$O$10,3,FALSE)&lt;=$D$4),FALSE),IF(E35="USD",VLOOKUP(E35,$M$6:$O$10,2,FALSE)=1,TRUE)),"Ready","Check FX"),"Check inputs"))</x:f>
        <x:v>Unused</x:v>
      </x:c>
      <x:c r="I35" s="14" t="n">
        <x:f>IF(H35="Ready",ROUND(F35*VLOOKUP(E35,$M$6:$O$10,2,FALSE),2),IF(H35="Unused",0,"n.a."))</x:f>
        <x:v>0</x:v>
      </x:c>
      <x:c r="J35" s="27" t="str">
        <x:f>IF(H35="Ready",$D$4-G35,"")</x:f>
      </x:c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 ht="23" customHeight="1">
      <x:c r="A36" s="2"/>
      <x:c r="B36" s="2"/>
      <x:c r="C36" s="24" t="str">
        <x:v>Unused 18</x:v>
      </x:c>
      <x:c r="D36" s="25" t="str">
        <x:v>Unused</x:v>
      </x:c>
      <x:c r="E36" s="25" t="str">
        <x:v>USD</x:v>
      </x:c>
      <x:c r="F36" s="26" t="n">
        <x:v>0</x:v>
      </x:c>
      <x:c r="G36" s="8"/>
      <x:c r="H36" s="14" t="str">
        <x:f>IF(D36="Unused",IF(AND(ISNUMBER(F36),F36=0),"Unused","Check unused"),IF(AND(OR(D36="Asset",D36="Liability"),LEN(C36)&gt;0,COUNTIFS($C$19:$C$38,C36,$D$19:$D$38,"&lt;&gt;Unused")=1,ISNUMBER(F36),F36&gt;=0,IF(AND(ISNUMBER(G36),ISNUMBER($D$4)),AND(IF(ISNUMBER(G36),AND(G36&gt;=DATE(1900,1,1),G36&lt;=DATE(2200,12,31),G36=INT(G36)),FALSE),IF(ISNUMBER($D$4),AND($D$4&gt;=DATE(1900,1,1),$D$4&lt;=DATE(2200,12,31),$D$4=INT($D$4)),FALSE),G36&lt;=$D$4),FALSE),COUNTIF($M$6:$M$10,E36)=1),IF(AND(ISNUMBER(VLOOKUP(E36,$M$6:$O$10,2,FALSE)),VLOOKUP(E36,$M$6:$O$10,2,FALSE)&gt;0,IF(AND(ISNUMBER(VLOOKUP(E36,$M$6:$O$10,3,FALSE)),ISNUMBER($D$4)),AND(IF(ISNUMBER(VLOOKUP(E36,$M$6:$O$10,3,FALSE)),AND(VLOOKUP(E36,$M$6:$O$10,3,FALSE)&gt;=DATE(1900,1,1),VLOOKUP(E36,$M$6:$O$10,3,FALSE)&lt;=DATE(2200,12,31),VLOOKUP(E36,$M$6:$O$10,3,FALSE)=INT(VLOOKUP(E36,$M$6:$O$10,3,FALSE))),FALSE),IF(ISNUMBER($D$4),AND($D$4&gt;=DATE(1900,1,1),$D$4&lt;=DATE(2200,12,31),$D$4=INT($D$4)),FALSE),VLOOKUP(E36,$M$6:$O$10,3,FALSE)&lt;=$D$4),FALSE),IF(E36="USD",VLOOKUP(E36,$M$6:$O$10,2,FALSE)=1,TRUE)),"Ready","Check FX"),"Check inputs"))</x:f>
        <x:v>Unused</x:v>
      </x:c>
      <x:c r="I36" s="14" t="n">
        <x:f>IF(H36="Ready",ROUND(F36*VLOOKUP(E36,$M$6:$O$10,2,FALSE),2),IF(H36="Unused",0,"n.a."))</x:f>
        <x:v>0</x:v>
      </x:c>
      <x:c r="J36" s="27" t="str">
        <x:f>IF(H36="Ready",$D$4-G36,"")</x:f>
      </x:c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 ht="23" customHeight="1">
      <x:c r="A37" s="2"/>
      <x:c r="B37" s="2"/>
      <x:c r="C37" s="24" t="str">
        <x:v>Unused 19</x:v>
      </x:c>
      <x:c r="D37" s="25" t="str">
        <x:v>Unused</x:v>
      </x:c>
      <x:c r="E37" s="25" t="str">
        <x:v>USD</x:v>
      </x:c>
      <x:c r="F37" s="26" t="n">
        <x:v>0</x:v>
      </x:c>
      <x:c r="G37" s="8"/>
      <x:c r="H37" s="14" t="str">
        <x:f>IF(D37="Unused",IF(AND(ISNUMBER(F37),F37=0),"Unused","Check unused"),IF(AND(OR(D37="Asset",D37="Liability"),LEN(C37)&gt;0,COUNTIFS($C$19:$C$38,C37,$D$19:$D$38,"&lt;&gt;Unused")=1,ISNUMBER(F37),F37&gt;=0,IF(AND(ISNUMBER(G37),ISNUMBER($D$4)),AND(IF(ISNUMBER(G37),AND(G37&gt;=DATE(1900,1,1),G37&lt;=DATE(2200,12,31),G37=INT(G37)),FALSE),IF(ISNUMBER($D$4),AND($D$4&gt;=DATE(1900,1,1),$D$4&lt;=DATE(2200,12,31),$D$4=INT($D$4)),FALSE),G37&lt;=$D$4),FALSE),COUNTIF($M$6:$M$10,E37)=1),IF(AND(ISNUMBER(VLOOKUP(E37,$M$6:$O$10,2,FALSE)),VLOOKUP(E37,$M$6:$O$10,2,FALSE)&gt;0,IF(AND(ISNUMBER(VLOOKUP(E37,$M$6:$O$10,3,FALSE)),ISNUMBER($D$4)),AND(IF(ISNUMBER(VLOOKUP(E37,$M$6:$O$10,3,FALSE)),AND(VLOOKUP(E37,$M$6:$O$10,3,FALSE)&gt;=DATE(1900,1,1),VLOOKUP(E37,$M$6:$O$10,3,FALSE)&lt;=DATE(2200,12,31),VLOOKUP(E37,$M$6:$O$10,3,FALSE)=INT(VLOOKUP(E37,$M$6:$O$10,3,FALSE))),FALSE),IF(ISNUMBER($D$4),AND($D$4&gt;=DATE(1900,1,1),$D$4&lt;=DATE(2200,12,31),$D$4=INT($D$4)),FALSE),VLOOKUP(E37,$M$6:$O$10,3,FALSE)&lt;=$D$4),FALSE),IF(E37="USD",VLOOKUP(E37,$M$6:$O$10,2,FALSE)=1,TRUE)),"Ready","Check FX"),"Check inputs"))</x:f>
        <x:v>Unused</x:v>
      </x:c>
      <x:c r="I37" s="14" t="n">
        <x:f>IF(H37="Ready",ROUND(F37*VLOOKUP(E37,$M$6:$O$10,2,FALSE),2),IF(H37="Unused",0,"n.a."))</x:f>
        <x:v>0</x:v>
      </x:c>
      <x:c r="J37" s="27" t="str">
        <x:f>IF(H37="Ready",$D$4-G37,"")</x:f>
      </x:c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  <x:row r="38" ht="23" customHeight="1">
      <x:c r="A38" s="2"/>
      <x:c r="B38" s="2"/>
      <x:c r="C38" s="24" t="str">
        <x:v>Unused 20</x:v>
      </x:c>
      <x:c r="D38" s="25" t="str">
        <x:v>Unused</x:v>
      </x:c>
      <x:c r="E38" s="25" t="str">
        <x:v>USD</x:v>
      </x:c>
      <x:c r="F38" s="26" t="n">
        <x:v>0</x:v>
      </x:c>
      <x:c r="G38" s="8"/>
      <x:c r="H38" s="14" t="str">
        <x:f>IF(D38="Unused",IF(AND(ISNUMBER(F38),F38=0),"Unused","Check unused"),IF(AND(OR(D38="Asset",D38="Liability"),LEN(C38)&gt;0,COUNTIFS($C$19:$C$38,C38,$D$19:$D$38,"&lt;&gt;Unused")=1,ISNUMBER(F38),F38&gt;=0,IF(AND(ISNUMBER(G38),ISNUMBER($D$4)),AND(IF(ISNUMBER(G38),AND(G38&gt;=DATE(1900,1,1),G38&lt;=DATE(2200,12,31),G38=INT(G38)),FALSE),IF(ISNUMBER($D$4),AND($D$4&gt;=DATE(1900,1,1),$D$4&lt;=DATE(2200,12,31),$D$4=INT($D$4)),FALSE),G38&lt;=$D$4),FALSE),COUNTIF($M$6:$M$10,E38)=1),IF(AND(ISNUMBER(VLOOKUP(E38,$M$6:$O$10,2,FALSE)),VLOOKUP(E38,$M$6:$O$10,2,FALSE)&gt;0,IF(AND(ISNUMBER(VLOOKUP(E38,$M$6:$O$10,3,FALSE)),ISNUMBER($D$4)),AND(IF(ISNUMBER(VLOOKUP(E38,$M$6:$O$10,3,FALSE)),AND(VLOOKUP(E38,$M$6:$O$10,3,FALSE)&gt;=DATE(1900,1,1),VLOOKUP(E38,$M$6:$O$10,3,FALSE)&lt;=DATE(2200,12,31),VLOOKUP(E38,$M$6:$O$10,3,FALSE)=INT(VLOOKUP(E38,$M$6:$O$10,3,FALSE))),FALSE),IF(ISNUMBER($D$4),AND($D$4&gt;=DATE(1900,1,1),$D$4&lt;=DATE(2200,12,31),$D$4=INT($D$4)),FALSE),VLOOKUP(E38,$M$6:$O$10,3,FALSE)&lt;=$D$4),FALSE),IF(E38="USD",VLOOKUP(E38,$M$6:$O$10,2,FALSE)=1,TRUE)),"Ready","Check FX"),"Check inputs"))</x:f>
        <x:v>Unused</x:v>
      </x:c>
      <x:c r="I38" s="14" t="n">
        <x:f>IF(H38="Ready",ROUND(F38*VLOOKUP(E38,$M$6:$O$10,2,FALSE),2),IF(H38="Unused",0,"n.a."))</x:f>
        <x:v>0</x:v>
      </x:c>
      <x:c r="J38" s="27" t="str">
        <x:f>IF(H38="Ready",$D$4-G38,"")</x:f>
      </x:c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</x:row>
    <x:row r="39" ht="23" customHeight="1">
      <x:c r="A39" s="2"/>
      <x:c r="B39" s="2"/>
      <x:c r="C39" s="2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</x:row>
    <x:row r="40" ht="23" customHeight="1">
      <x:c r="A40" s="2"/>
      <x:c r="B40" s="2"/>
      <x:c r="C40" s="2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</x:row>
    <x:row r="41" ht="23" customHeight="1">
      <x:c r="A41" s="2"/>
      <x:c r="B41" s="2"/>
      <x:c r="C41" s="2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</x:row>
    <x:row r="42" ht="23" customHeight="1">
      <x:c r="A42" s="2"/>
      <x:c r="B42" s="2"/>
      <x:c r="C42" s="2" t="str">
        <x:v>20 bounded rows; unused rows require a deliberate 0 native balance.</x:v>
      </x:c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</x:row>
    <x:row r="43" ht="23" customHeight="1">
      <x:c r="A43" s="2"/>
      <x:c r="B43" s="2"/>
      <x:c r="C43" s="2" t="str">
        <x:v>Balances/FX dates must be on or before snapshot date. Missing values are not zero.</x:v>
      </x:c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</x:row>
    <x:row r="44" ht="23" customHeight="1">
      <x:c r="A44" s="2"/>
      <x:c r="B44" s="2"/>
      <x:c r="C44" s="2" t="str">
        <x:v>No bank connections, appraisal, tax valuation or automatic historical capture.</x:v>
      </x:c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</x:row>
    <x:row r="45" ht="23" customHeight="1">
      <x:c r="A45" s="2"/>
      <x:c r="B45" s="2"/>
      <x:c r="C45" s="2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</x:row>
    <x:row r="46" ht="23" customHeight="1">
      <x:c r="A46" s="2"/>
      <x:c r="B46" s="2"/>
      <x:c r="C46" s="2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</x:row>
  </x:sheetData>
  <x:dataValidations count="64">
    <x:dataValidation type="decimal" operator="between" sqref="N7">
      <x:formula1>0</x:formula1>
      <x:formula2>1000000000</x:formula2>
    </x:dataValidation>
    <x:dataValidation type="decimal" operator="between" sqref="N8">
      <x:formula1>0</x:formula1>
      <x:formula2>1000000000</x:formula2>
    </x:dataValidation>
    <x:dataValidation type="decimal" operator="between" sqref="N9">
      <x:formula1>0</x:formula1>
      <x:formula2>1000000000</x:formula2>
    </x:dataValidation>
    <x:dataValidation type="decimal" operator="between" sqref="N10">
      <x:formula1>0</x:formula1>
      <x:formula2>1000000000</x:formula2>
    </x:dataValidation>
    <x:dataValidation type="list" sqref="D19">
      <x:formula1>"Asset,Liability,Unused"</x:formula1>
    </x:dataValidation>
    <x:dataValidation type="list" sqref="E19">
      <x:formula1>"USD,EUR,GBP,CAD,AUD"</x:formula1>
    </x:dataValidation>
    <x:dataValidation type="decimal" operator="between" sqref="F19">
      <x:formula1>0</x:formula1>
      <x:formula2>1000000000</x:formula2>
    </x:dataValidation>
    <x:dataValidation type="list" sqref="D20">
      <x:formula1>"Asset,Liability,Unused"</x:formula1>
    </x:dataValidation>
    <x:dataValidation type="list" sqref="E20">
      <x:formula1>"USD,EUR,GBP,CAD,AUD"</x:formula1>
    </x:dataValidation>
    <x:dataValidation type="decimal" operator="between" sqref="F20">
      <x:formula1>0</x:formula1>
      <x:formula2>1000000000</x:formula2>
    </x:dataValidation>
    <x:dataValidation type="list" sqref="D21">
      <x:formula1>"Asset,Liability,Unused"</x:formula1>
    </x:dataValidation>
    <x:dataValidation type="list" sqref="E21">
      <x:formula1>"USD,EUR,GBP,CAD,AUD"</x:formula1>
    </x:dataValidation>
    <x:dataValidation type="decimal" operator="between" sqref="F21">
      <x:formula1>0</x:formula1>
      <x:formula2>1000000000</x:formula2>
    </x:dataValidation>
    <x:dataValidation type="list" sqref="D22">
      <x:formula1>"Asset,Liability,Unused"</x:formula1>
    </x:dataValidation>
    <x:dataValidation type="list" sqref="E22">
      <x:formula1>"USD,EUR,GBP,CAD,AUD"</x:formula1>
    </x:dataValidation>
    <x:dataValidation type="decimal" operator="between" sqref="F22">
      <x:formula1>0</x:formula1>
      <x:formula2>1000000000</x:formula2>
    </x:dataValidation>
    <x:dataValidation type="list" sqref="D23">
      <x:formula1>"Asset,Liability,Unused"</x:formula1>
    </x:dataValidation>
    <x:dataValidation type="list" sqref="E23">
      <x:formula1>"USD,EUR,GBP,CAD,AUD"</x:formula1>
    </x:dataValidation>
    <x:dataValidation type="decimal" operator="between" sqref="F23">
      <x:formula1>0</x:formula1>
      <x:formula2>1000000000</x:formula2>
    </x:dataValidation>
    <x:dataValidation type="list" sqref="D24">
      <x:formula1>"Asset,Liability,Unused"</x:formula1>
    </x:dataValidation>
    <x:dataValidation type="list" sqref="E24">
      <x:formula1>"USD,EUR,GBP,CAD,AUD"</x:formula1>
    </x:dataValidation>
    <x:dataValidation type="decimal" operator="between" sqref="F24">
      <x:formula1>0</x:formula1>
      <x:formula2>1000000000</x:formula2>
    </x:dataValidation>
    <x:dataValidation type="list" sqref="D25">
      <x:formula1>"Asset,Liability,Unused"</x:formula1>
    </x:dataValidation>
    <x:dataValidation type="list" sqref="E25">
      <x:formula1>"USD,EUR,GBP,CAD,AUD"</x:formula1>
    </x:dataValidation>
    <x:dataValidation type="decimal" operator="between" sqref="F25">
      <x:formula1>0</x:formula1>
      <x:formula2>1000000000</x:formula2>
    </x:dataValidation>
    <x:dataValidation type="list" sqref="D26">
      <x:formula1>"Asset,Liability,Unused"</x:formula1>
    </x:dataValidation>
    <x:dataValidation type="list" sqref="E26">
      <x:formula1>"USD,EUR,GBP,CAD,AUD"</x:formula1>
    </x:dataValidation>
    <x:dataValidation type="decimal" operator="between" sqref="F26">
      <x:formula1>0</x:formula1>
      <x:formula2>1000000000</x:formula2>
    </x:dataValidation>
    <x:dataValidation type="list" sqref="D27">
      <x:formula1>"Asset,Liability,Unused"</x:formula1>
    </x:dataValidation>
    <x:dataValidation type="list" sqref="E27">
      <x:formula1>"USD,EUR,GBP,CAD,AUD"</x:formula1>
    </x:dataValidation>
    <x:dataValidation type="decimal" operator="between" sqref="F27">
      <x:formula1>0</x:formula1>
      <x:formula2>1000000000</x:formula2>
    </x:dataValidation>
    <x:dataValidation type="list" sqref="D28">
      <x:formula1>"Asset,Liability,Unused"</x:formula1>
    </x:dataValidation>
    <x:dataValidation type="list" sqref="E28">
      <x:formula1>"USD,EUR,GBP,CAD,AUD"</x:formula1>
    </x:dataValidation>
    <x:dataValidation type="decimal" operator="between" sqref="F28">
      <x:formula1>0</x:formula1>
      <x:formula2>1000000000</x:formula2>
    </x:dataValidation>
    <x:dataValidation type="list" sqref="D29">
      <x:formula1>"Asset,Liability,Unused"</x:formula1>
    </x:dataValidation>
    <x:dataValidation type="list" sqref="E29">
      <x:formula1>"USD,EUR,GBP,CAD,AUD"</x:formula1>
    </x:dataValidation>
    <x:dataValidation type="decimal" operator="between" sqref="F29">
      <x:formula1>0</x:formula1>
      <x:formula2>1000000000</x:formula2>
    </x:dataValidation>
    <x:dataValidation type="list" sqref="D30">
      <x:formula1>"Asset,Liability,Unused"</x:formula1>
    </x:dataValidation>
    <x:dataValidation type="list" sqref="E30">
      <x:formula1>"USD,EUR,GBP,CAD,AUD"</x:formula1>
    </x:dataValidation>
    <x:dataValidation type="decimal" operator="between" sqref="F30">
      <x:formula1>0</x:formula1>
      <x:formula2>1000000000</x:formula2>
    </x:dataValidation>
    <x:dataValidation type="list" sqref="D31">
      <x:formula1>"Asset,Liability,Unused"</x:formula1>
    </x:dataValidation>
    <x:dataValidation type="list" sqref="E31">
      <x:formula1>"USD,EUR,GBP,CAD,AUD"</x:formula1>
    </x:dataValidation>
    <x:dataValidation type="decimal" operator="between" sqref="F31">
      <x:formula1>0</x:formula1>
      <x:formula2>1000000000</x:formula2>
    </x:dataValidation>
    <x:dataValidation type="list" sqref="D32">
      <x:formula1>"Asset,Liability,Unused"</x:formula1>
    </x:dataValidation>
    <x:dataValidation type="list" sqref="E32">
      <x:formula1>"USD,EUR,GBP,CAD,AUD"</x:formula1>
    </x:dataValidation>
    <x:dataValidation type="decimal" operator="between" sqref="F32">
      <x:formula1>0</x:formula1>
      <x:formula2>1000000000</x:formula2>
    </x:dataValidation>
    <x:dataValidation type="list" sqref="D33">
      <x:formula1>"Asset,Liability,Unused"</x:formula1>
    </x:dataValidation>
    <x:dataValidation type="list" sqref="E33">
      <x:formula1>"USD,EUR,GBP,CAD,AUD"</x:formula1>
    </x:dataValidation>
    <x:dataValidation type="decimal" operator="between" sqref="F33">
      <x:formula1>0</x:formula1>
      <x:formula2>1000000000</x:formula2>
    </x:dataValidation>
    <x:dataValidation type="list" sqref="D34">
      <x:formula1>"Asset,Liability,Unused"</x:formula1>
    </x:dataValidation>
    <x:dataValidation type="list" sqref="E34">
      <x:formula1>"USD,EUR,GBP,CAD,AUD"</x:formula1>
    </x:dataValidation>
    <x:dataValidation type="decimal" operator="between" sqref="F34">
      <x:formula1>0</x:formula1>
      <x:formula2>1000000000</x:formula2>
    </x:dataValidation>
    <x:dataValidation type="list" sqref="D35">
      <x:formula1>"Asset,Liability,Unused"</x:formula1>
    </x:dataValidation>
    <x:dataValidation type="list" sqref="E35">
      <x:formula1>"USD,EUR,GBP,CAD,AUD"</x:formula1>
    </x:dataValidation>
    <x:dataValidation type="decimal" operator="between" sqref="F35">
      <x:formula1>0</x:formula1>
      <x:formula2>1000000000</x:formula2>
    </x:dataValidation>
    <x:dataValidation type="list" sqref="D36">
      <x:formula1>"Asset,Liability,Unused"</x:formula1>
    </x:dataValidation>
    <x:dataValidation type="list" sqref="E36">
      <x:formula1>"USD,EUR,GBP,CAD,AUD"</x:formula1>
    </x:dataValidation>
    <x:dataValidation type="decimal" operator="between" sqref="F36">
      <x:formula1>0</x:formula1>
      <x:formula2>1000000000</x:formula2>
    </x:dataValidation>
    <x:dataValidation type="list" sqref="D37">
      <x:formula1>"Asset,Liability,Unused"</x:formula1>
    </x:dataValidation>
    <x:dataValidation type="list" sqref="E37">
      <x:formula1>"USD,EUR,GBP,CAD,AUD"</x:formula1>
    </x:dataValidation>
    <x:dataValidation type="decimal" operator="between" sqref="F37">
      <x:formula1>0</x:formula1>
      <x:formula2>1000000000</x:formula2>
    </x:dataValidation>
    <x:dataValidation type="list" sqref="D38">
      <x:formula1>"Asset,Liability,Unused"</x:formula1>
    </x:dataValidation>
    <x:dataValidation type="list" sqref="E38">
      <x:formula1>"USD,EUR,GBP,CAD,AUD"</x:formula1>
    </x:dataValidation>
    <x:dataValidation type="decimal" operator="between" sqref="F3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c9aa3beff8ae47f7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3" customHeight="1">
      <x:c r="A2" s="2"/>
      <x:c r="B2" s="2"/>
      <x:c r="C2" s="5" t="str">
        <x:v>Net worth history and entered flows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3" customHeight="1">
      <x:c r="A4" s="2"/>
      <x:c r="B4" s="2"/>
      <x:c r="C4" s="2" t="str">
        <x:v>Current snapshot date</x:v>
      </x:c>
      <x:c r="D4" s="33" t="n">
        <x:f>IF(ISNUMBER('Net worth'!D4),'Net worth'!D4,"n.a.")</x:f>
        <x:v>46312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</x:row>
    <x:row r="5" ht="23" customHeight="1">
      <x:c r="A5" s="2"/>
      <x:c r="B5" s="2"/>
      <x:c r="C5" s="2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</x:row>
    <x:row r="6" ht="23" customHeight="1">
      <x:c r="A6" s="2"/>
      <x:c r="B6" s="2"/>
      <x:c r="C6" s="2" t="str">
        <x:v>Recorded snapshots</x:v>
      </x:c>
      <x:c r="D6" s="27" t="n">
        <x:f>IF(AND(IF(ISNUMBER($D$4),AND($D$4&gt;=DATE(1900,1,1),$D$4&lt;=DATE(2200,12,31),$D$4=INT($D$4)),FALSE),COUNTIF(I19:I30,"Ready")+COUNTIF(I19:I30,"Unused")=12),COUNTIF(I19:I30,"Ready"),"n.a.")</x:f>
        <x:v>10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</x:row>
    <x:row r="7" ht="23" customHeight="1">
      <x:c r="A7" s="2"/>
      <x:c r="B7" s="2"/>
      <x:c r="C7" s="2" t="str">
        <x:v>Entered contributions</x:v>
      </x:c>
      <x:c r="D7" s="14" t="n">
        <x:f>IF(AND(IF(ISNUMBER($D$4),AND($D$4&gt;=DATE(1900,1,1),$D$4&lt;=DATE(2200,12,31),$D$4=INT($D$4)),FALSE),COUNTIF(I19:I30,"Ready")+COUNTIF(I19:I30,"Unused")=12),SUMIF(D19:D30,"Recorded",G19:G30),"n.a.")</x:f>
        <x:v>15000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</x:row>
    <x:row r="8" ht="23" customHeight="1">
      <x:c r="A8" s="2"/>
      <x:c r="B8" s="2"/>
      <x:c r="C8" s="2" t="str">
        <x:v>Entered withdrawals</x:v>
      </x:c>
      <x:c r="D8" s="14" t="n">
        <x:f>IF(AND(IF(ISNUMBER($D$4),AND($D$4&gt;=DATE(1900,1,1),$D$4&lt;=DATE(2200,12,31),$D$4=INT($D$4)),FALSE),COUNTIF(I19:I30,"Ready")+COUNTIF(I19:I30,"Unused")=12),SUMIF(D19:D30,"Recorded",H19:H30),"n.a.")</x:f>
        <x:v>5000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</x:row>
    <x:row r="9" ht="23" customHeight="1">
      <x:c r="A9" s="2"/>
      <x:c r="B9" s="2"/>
      <x:c r="C9" s="2" t="str">
        <x:v>Net entered flows</x:v>
      </x:c>
      <x:c r="D9" s="14" t="n">
        <x:f>IF(AND(IF(ISNUMBER($D$4),AND($D$4&gt;=DATE(1900,1,1),$D$4&lt;=DATE(2200,12,31),$D$4=INT($D$4)),FALSE),COUNTIF(I19:I30,"Ready")+COUNTIF(I19:I30,"Unused")=12),D7-D8,"n.a.")</x:f>
        <x:v>10000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</x:row>
    <x:row r="10" ht="23" customHeight="1">
      <x:c r="A10" s="2"/>
      <x:c r="B10" s="2"/>
      <x:c r="C10" s="2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</x:row>
    <x:row r="11" ht="23" customHeight="1">
      <x:c r="A11" s="2"/>
      <x:c r="B11" s="2"/>
      <x:c r="C11" s="2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</x:row>
    <x:row r="12" ht="23" customHeight="1">
      <x:c r="A12" s="2"/>
      <x:c r="B12" s="2"/>
      <x:c r="C12" s="2" t="str">
        <x:v>Snapshots are entered independently; current balances do not rewrite history.</x:v>
      </x:c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</x:row>
    <x:row r="13" ht="23" customHeight="1">
      <x:c r="A13" s="2"/>
      <x:c r="B13" s="2"/>
      <x:c r="C13" s="2" t="str">
        <x:v>Change less entered flows is not an investment return; it can include spending,</x:v>
      </x:c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</x:row>
    <x:row r="14" ht="23" customHeight="1">
      <x:c r="A14" s="2"/>
      <x:c r="B14" s="2"/>
      <x:c r="C14" s="2" t="str">
        <x:v>income, debt changes, valuation changes and omitted/unclassified flows.</x:v>
      </x:c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</x:row>
    <x:row r="15" ht="23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</x:row>
    <x:row r="16" ht="23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</x:row>
    <x:row r="17" ht="23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</x:row>
    <x:row r="18" ht="44" customHeight="1">
      <x:c r="A18" s="2"/>
      <x:c r="B18" s="2"/>
      <x:c r="C18" s="21" t="str">
        <x:v>Month snapshot</x:v>
      </x:c>
      <x:c r="D18" s="12" t="str">
        <x:v>Row type</x:v>
      </x:c>
      <x:c r="E18" s="12" t="str">
        <x:v>Assets USD</x:v>
      </x:c>
      <x:c r="F18" s="12" t="str">
        <x:v>Liabilities USD</x:v>
      </x:c>
      <x:c r="G18" s="12" t="str">
        <x:v>Entered contributions</x:v>
      </x:c>
      <x:c r="H18" s="12" t="str">
        <x:v>Entered withdrawals</x:v>
      </x:c>
      <x:c r="I18" s="12" t="str">
        <x:v>Input status</x:v>
      </x:c>
      <x:c r="J18" s="12" t="str">
        <x:v>Net worth</x:v>
      </x:c>
      <x:c r="K18" s="12" t="str">
        <x:v>Change vs prior row</x:v>
      </x:c>
      <x:c r="L18" s="12" t="str">
        <x:v>Net entered flows</x:v>
      </x:c>
      <x:c r="M18" s="12" t="str">
        <x:v>Change less flows</x:v>
      </x:c>
      <x:c r="N18" s="4"/>
      <x:c r="O18" s="4"/>
      <x:c r="P18" s="12" t="str">
        <x:v>Example month</x:v>
      </x:c>
      <x:c r="Q18" s="12" t="str">
        <x:v>Net worth</x:v>
      </x:c>
      <x:c r="R18" s="4"/>
      <x:c r="S18" s="4"/>
      <x:c r="T18" s="4"/>
      <x:c r="U18" s="4"/>
      <x:c r="V18" s="4"/>
    </x:row>
    <x:row r="19" ht="23" customHeight="1">
      <x:c r="A19" s="2"/>
      <x:c r="B19" s="2"/>
      <x:c r="C19" s="34" t="d">
        <x:v>2026-01-01T00:00:00.000Z</x:v>
      </x:c>
      <x:c r="D19" s="25" t="str">
        <x:v>Recorded</x:v>
      </x:c>
      <x:c r="E19" s="7" t="n">
        <x:v>200000</x:v>
      </x:c>
      <x:c r="F19" s="7" t="n">
        <x:v>110000</x:v>
      </x:c>
      <x:c r="G19" s="7" t="n">
        <x:v>1500</x:v>
      </x:c>
      <x:c r="H19" s="7" t="n">
        <x:v>500</x:v>
      </x:c>
      <x:c r="I19" s="14" t="str">
        <x:f>IF(D19="Unused",IF(AND(COUNT(E19:H19)=4,MIN(E19:H19)=0,MAX(E19:H19)=0),"Unused","Check unused"),IF(AND(D19="Recorded",COUNT(E19:H19)=4,MIN(E19:H19)&gt;=0,IF(IF(AND(ISNUMBER(C19),ISNUMBER($D$4)),AND(IF(ISNUMBER(C19),AND(C19&gt;=DATE(1900,1,1),C19&lt;=DATE(2200,12,31),C19=INT(C19)),FALSE),IF(ISNUMBER($D$4),AND($D$4&gt;=DATE(1900,1,1),$D$4&lt;=DATE(2200,12,31),$D$4=INT($D$4)),FALSE),C19&lt;=$D$4),FALSE),DAY(C19)=1,FALSE),COUNTIFS($C$19:$C$30,C19,$D$19:$D$30,"Recorded")=1,COUNTIFS($C$19:C19,"&gt;"&amp;C19,$D$19:D19,"Recorded")=0),"Ready","Check inputs"))</x:f>
        <x:v>Ready</x:v>
      </x:c>
      <x:c r="J19" s="14" t="n">
        <x:f>IF(I19="Ready",E19-F19,"n.a.")</x:f>
        <x:v>90000</x:v>
      </x:c>
      <x:c r="K19" s="14" t="str">
        <x:f>IF(AND(I19="Ready",FALSE),J19-J18,"n.a.")</x:f>
        <x:v>n.a.</x:v>
      </x:c>
      <x:c r="L19" s="14" t="n">
        <x:f>IF(I19="Ready",G19-H19,"n.a.")</x:f>
        <x:v>1000</x:v>
      </x:c>
      <x:c r="M19" s="14" t="str">
        <x:f>IF(AND(ISNUMBER(K19),ISNUMBER(L19)),K19-L19,"n.a.")</x:f>
        <x:v>n.a.</x:v>
      </x:c>
      <x:c r="N19" s="4"/>
      <x:c r="O19" s="4"/>
      <x:c r="P19" s="14" t="str">
        <x:f>IF(IF(ISNUMBER(C19),AND(C19&gt;=DATE(1900,1,1),C19&lt;=DATE(2200,12,31),C19=INT(C19)),FALSE),TEXT(C19,"mmm-yy"),"Invalid date")</x:f>
        <x:v>Jan-26</x:v>
      </x:c>
      <x:c r="Q19" s="14" t="n">
        <x:f>IF(ISNUMBER(J19),J19,NA())</x:f>
        <x:v>90000</x:v>
      </x:c>
      <x:c r="R19" s="4"/>
      <x:c r="S19" s="4"/>
      <x:c r="T19" s="4"/>
      <x:c r="U19" s="4"/>
      <x:c r="V19" s="4"/>
    </x:row>
    <x:row r="20" ht="23" customHeight="1">
      <x:c r="A20" s="2"/>
      <x:c r="B20" s="2"/>
      <x:c r="C20" s="34" t="d">
        <x:v>2026-02-01T00:00:00.000Z</x:v>
      </x:c>
      <x:c r="D20" s="25" t="str">
        <x:v>Recorded</x:v>
      </x:c>
      <x:c r="E20" s="7" t="n">
        <x:v>205000</x:v>
      </x:c>
      <x:c r="F20" s="7" t="n">
        <x:v>109500</x:v>
      </x:c>
      <x:c r="G20" s="7" t="n">
        <x:v>1500</x:v>
      </x:c>
      <x:c r="H20" s="7" t="n">
        <x:v>500</x:v>
      </x:c>
      <x:c r="I20" s="14" t="str">
        <x:f>IF(D20="Unused",IF(AND(COUNT(E20:H20)=4,MIN(E20:H20)=0,MAX(E20:H20)=0),"Unused","Check unused"),IF(AND(D20="Recorded",COUNT(E20:H20)=4,MIN(E20:H20)&gt;=0,IF(IF(AND(ISNUMBER(C20),ISNUMBER($D$4)),AND(IF(ISNUMBER(C20),AND(C20&gt;=DATE(1900,1,1),C20&lt;=DATE(2200,12,31),C20=INT(C20)),FALSE),IF(ISNUMBER($D$4),AND($D$4&gt;=DATE(1900,1,1),$D$4&lt;=DATE(2200,12,31),$D$4=INT($D$4)),FALSE),C20&lt;=$D$4),FALSE),DAY(C20)=1,FALSE),COUNTIFS($C$19:$C$30,C20,$D$19:$D$30,"Recorded")=1,COUNTIFS($C$19:C20,"&gt;"&amp;C20,$D$19:D20,"Recorded")=0),"Ready","Check inputs"))</x:f>
        <x:v>Ready</x:v>
      </x:c>
      <x:c r="J20" s="14" t="n">
        <x:f>IF(I20="Ready",E20-F20,"n.a.")</x:f>
        <x:v>95500</x:v>
      </x:c>
      <x:c r="K20" s="14" t="n">
        <x:f>IF(AND(I20="Ready",I19="Ready"),J20-J19,"n.a.")</x:f>
        <x:v>5500</x:v>
      </x:c>
      <x:c r="L20" s="14" t="n">
        <x:f>IF(I20="Ready",G20-H20,"n.a.")</x:f>
        <x:v>1000</x:v>
      </x:c>
      <x:c r="M20" s="14" t="n">
        <x:f>IF(AND(ISNUMBER(K20),ISNUMBER(L20)),K20-L20,"n.a.")</x:f>
        <x:v>4500</x:v>
      </x:c>
      <x:c r="N20" s="4"/>
      <x:c r="O20" s="4"/>
      <x:c r="P20" s="14" t="str">
        <x:f>IF(IF(ISNUMBER(C20),AND(C20&gt;=DATE(1900,1,1),C20&lt;=DATE(2200,12,31),C20=INT(C20)),FALSE),TEXT(C20,"mmm-yy"),"Invalid date")</x:f>
        <x:v>Feb-26</x:v>
      </x:c>
      <x:c r="Q20" s="14" t="n">
        <x:f>IF(ISNUMBER(J20),J20,NA())</x:f>
        <x:v>95500</x:v>
      </x:c>
      <x:c r="R20" s="4"/>
      <x:c r="S20" s="4"/>
      <x:c r="T20" s="4"/>
      <x:c r="U20" s="4"/>
      <x:c r="V20" s="4"/>
    </x:row>
    <x:row r="21" ht="23" customHeight="1">
      <x:c r="A21" s="2"/>
      <x:c r="B21" s="2"/>
      <x:c r="C21" s="34" t="d">
        <x:v>2026-03-01T00:00:00.000Z</x:v>
      </x:c>
      <x:c r="D21" s="25" t="str">
        <x:v>Recorded</x:v>
      </x:c>
      <x:c r="E21" s="7" t="n">
        <x:v>210000</x:v>
      </x:c>
      <x:c r="F21" s="7" t="n">
        <x:v>109000</x:v>
      </x:c>
      <x:c r="G21" s="7" t="n">
        <x:v>1500</x:v>
      </x:c>
      <x:c r="H21" s="7" t="n">
        <x:v>500</x:v>
      </x:c>
      <x:c r="I21" s="14" t="str">
        <x:f>IF(D21="Unused",IF(AND(COUNT(E21:H21)=4,MIN(E21:H21)=0,MAX(E21:H21)=0),"Unused","Check unused"),IF(AND(D21="Recorded",COUNT(E21:H21)=4,MIN(E21:H21)&gt;=0,IF(IF(AND(ISNUMBER(C21),ISNUMBER($D$4)),AND(IF(ISNUMBER(C21),AND(C21&gt;=DATE(1900,1,1),C21&lt;=DATE(2200,12,31),C21=INT(C21)),FALSE),IF(ISNUMBER($D$4),AND($D$4&gt;=DATE(1900,1,1),$D$4&lt;=DATE(2200,12,31),$D$4=INT($D$4)),FALSE),C21&lt;=$D$4),FALSE),DAY(C21)=1,FALSE),COUNTIFS($C$19:$C$30,C21,$D$19:$D$30,"Recorded")=1,COUNTIFS($C$19:C21,"&gt;"&amp;C21,$D$19:D21,"Recorded")=0),"Ready","Check inputs"))</x:f>
        <x:v>Ready</x:v>
      </x:c>
      <x:c r="J21" s="14" t="n">
        <x:f>IF(I21="Ready",E21-F21,"n.a.")</x:f>
        <x:v>101000</x:v>
      </x:c>
      <x:c r="K21" s="14" t="n">
        <x:f>IF(AND(I21="Ready",I20="Ready"),J21-J20,"n.a.")</x:f>
        <x:v>5500</x:v>
      </x:c>
      <x:c r="L21" s="14" t="n">
        <x:f>IF(I21="Ready",G21-H21,"n.a.")</x:f>
        <x:v>1000</x:v>
      </x:c>
      <x:c r="M21" s="14" t="n">
        <x:f>IF(AND(ISNUMBER(K21),ISNUMBER(L21)),K21-L21,"n.a.")</x:f>
        <x:v>4500</x:v>
      </x:c>
      <x:c r="N21" s="4"/>
      <x:c r="O21" s="4"/>
      <x:c r="P21" s="14" t="str">
        <x:f>IF(IF(ISNUMBER(C21),AND(C21&gt;=DATE(1900,1,1),C21&lt;=DATE(2200,12,31),C21=INT(C21)),FALSE),TEXT(C21,"mmm-yy"),"Invalid date")</x:f>
        <x:v>Mar-26</x:v>
      </x:c>
      <x:c r="Q21" s="14" t="n">
        <x:f>IF(ISNUMBER(J21),J21,NA())</x:f>
        <x:v>101000</x:v>
      </x:c>
      <x:c r="R21" s="4"/>
      <x:c r="S21" s="4"/>
      <x:c r="T21" s="4"/>
      <x:c r="U21" s="4"/>
      <x:c r="V21" s="4"/>
    </x:row>
    <x:row r="22" ht="23" customHeight="1">
      <x:c r="A22" s="2"/>
      <x:c r="B22" s="2"/>
      <x:c r="C22" s="34" t="d">
        <x:v>2026-04-01T00:00:00.000Z</x:v>
      </x:c>
      <x:c r="D22" s="25" t="str">
        <x:v>Recorded</x:v>
      </x:c>
      <x:c r="E22" s="7" t="n">
        <x:v>215000</x:v>
      </x:c>
      <x:c r="F22" s="7" t="n">
        <x:v>108500</x:v>
      </x:c>
      <x:c r="G22" s="7" t="n">
        <x:v>1500</x:v>
      </x:c>
      <x:c r="H22" s="7" t="n">
        <x:v>500</x:v>
      </x:c>
      <x:c r="I22" s="14" t="str">
        <x:f>IF(D22="Unused",IF(AND(COUNT(E22:H22)=4,MIN(E22:H22)=0,MAX(E22:H22)=0),"Unused","Check unused"),IF(AND(D22="Recorded",COUNT(E22:H22)=4,MIN(E22:H22)&gt;=0,IF(IF(AND(ISNUMBER(C22),ISNUMBER($D$4)),AND(IF(ISNUMBER(C22),AND(C22&gt;=DATE(1900,1,1),C22&lt;=DATE(2200,12,31),C22=INT(C22)),FALSE),IF(ISNUMBER($D$4),AND($D$4&gt;=DATE(1900,1,1),$D$4&lt;=DATE(2200,12,31),$D$4=INT($D$4)),FALSE),C22&lt;=$D$4),FALSE),DAY(C22)=1,FALSE),COUNTIFS($C$19:$C$30,C22,$D$19:$D$30,"Recorded")=1,COUNTIFS($C$19:C22,"&gt;"&amp;C22,$D$19:D22,"Recorded")=0),"Ready","Check inputs"))</x:f>
        <x:v>Ready</x:v>
      </x:c>
      <x:c r="J22" s="14" t="n">
        <x:f>IF(I22="Ready",E22-F22,"n.a.")</x:f>
        <x:v>106500</x:v>
      </x:c>
      <x:c r="K22" s="14" t="n">
        <x:f>IF(AND(I22="Ready",I21="Ready"),J22-J21,"n.a.")</x:f>
        <x:v>5500</x:v>
      </x:c>
      <x:c r="L22" s="14" t="n">
        <x:f>IF(I22="Ready",G22-H22,"n.a.")</x:f>
        <x:v>1000</x:v>
      </x:c>
      <x:c r="M22" s="14" t="n">
        <x:f>IF(AND(ISNUMBER(K22),ISNUMBER(L22)),K22-L22,"n.a.")</x:f>
        <x:v>4500</x:v>
      </x:c>
      <x:c r="N22" s="4"/>
      <x:c r="O22" s="4"/>
      <x:c r="P22" s="14" t="str">
        <x:f>IF(IF(ISNUMBER(C22),AND(C22&gt;=DATE(1900,1,1),C22&lt;=DATE(2200,12,31),C22=INT(C22)),FALSE),TEXT(C22,"mmm-yy"),"Invalid date")</x:f>
        <x:v>Apr-26</x:v>
      </x:c>
      <x:c r="Q22" s="14" t="n">
        <x:f>IF(ISNUMBER(J22),J22,NA())</x:f>
        <x:v>106500</x:v>
      </x:c>
      <x:c r="R22" s="4"/>
      <x:c r="S22" s="4"/>
      <x:c r="T22" s="4"/>
      <x:c r="U22" s="4"/>
      <x:c r="V22" s="4"/>
    </x:row>
    <x:row r="23" ht="23" customHeight="1">
      <x:c r="A23" s="2"/>
      <x:c r="B23" s="2"/>
      <x:c r="C23" s="34" t="d">
        <x:v>2026-05-01T00:00:00.000Z</x:v>
      </x:c>
      <x:c r="D23" s="25" t="str">
        <x:v>Recorded</x:v>
      </x:c>
      <x:c r="E23" s="7" t="n">
        <x:v>220000</x:v>
      </x:c>
      <x:c r="F23" s="7" t="n">
        <x:v>108000</x:v>
      </x:c>
      <x:c r="G23" s="7" t="n">
        <x:v>1500</x:v>
      </x:c>
      <x:c r="H23" s="7" t="n">
        <x:v>500</x:v>
      </x:c>
      <x:c r="I23" s="14" t="str">
        <x:f>IF(D23="Unused",IF(AND(COUNT(E23:H23)=4,MIN(E23:H23)=0,MAX(E23:H23)=0),"Unused","Check unused"),IF(AND(D23="Recorded",COUNT(E23:H23)=4,MIN(E23:H23)&gt;=0,IF(IF(AND(ISNUMBER(C23),ISNUMBER($D$4)),AND(IF(ISNUMBER(C23),AND(C23&gt;=DATE(1900,1,1),C23&lt;=DATE(2200,12,31),C23=INT(C23)),FALSE),IF(ISNUMBER($D$4),AND($D$4&gt;=DATE(1900,1,1),$D$4&lt;=DATE(2200,12,31),$D$4=INT($D$4)),FALSE),C23&lt;=$D$4),FALSE),DAY(C23)=1,FALSE),COUNTIFS($C$19:$C$30,C23,$D$19:$D$30,"Recorded")=1,COUNTIFS($C$19:C23,"&gt;"&amp;C23,$D$19:D23,"Recorded")=0),"Ready","Check inputs"))</x:f>
        <x:v>Ready</x:v>
      </x:c>
      <x:c r="J23" s="14" t="n">
        <x:f>IF(I23="Ready",E23-F23,"n.a.")</x:f>
        <x:v>112000</x:v>
      </x:c>
      <x:c r="K23" s="14" t="n">
        <x:f>IF(AND(I23="Ready",I22="Ready"),J23-J22,"n.a.")</x:f>
        <x:v>5500</x:v>
      </x:c>
      <x:c r="L23" s="14" t="n">
        <x:f>IF(I23="Ready",G23-H23,"n.a.")</x:f>
        <x:v>1000</x:v>
      </x:c>
      <x:c r="M23" s="14" t="n">
        <x:f>IF(AND(ISNUMBER(K23),ISNUMBER(L23)),K23-L23,"n.a.")</x:f>
        <x:v>4500</x:v>
      </x:c>
      <x:c r="N23" s="4"/>
      <x:c r="O23" s="4"/>
      <x:c r="P23" s="14" t="str">
        <x:f>IF(IF(ISNUMBER(C23),AND(C23&gt;=DATE(1900,1,1),C23&lt;=DATE(2200,12,31),C23=INT(C23)),FALSE),TEXT(C23,"mmm-yy"),"Invalid date")</x:f>
        <x:v>May-26</x:v>
      </x:c>
      <x:c r="Q23" s="14" t="n">
        <x:f>IF(ISNUMBER(J23),J23,NA())</x:f>
        <x:v>112000</x:v>
      </x:c>
      <x:c r="R23" s="4"/>
      <x:c r="S23" s="4"/>
      <x:c r="T23" s="4"/>
      <x:c r="U23" s="4"/>
      <x:c r="V23" s="4"/>
    </x:row>
    <x:row r="24" ht="23" customHeight="1">
      <x:c r="A24" s="2"/>
      <x:c r="B24" s="2"/>
      <x:c r="C24" s="34" t="d">
        <x:v>2026-06-01T00:00:00.000Z</x:v>
      </x:c>
      <x:c r="D24" s="25" t="str">
        <x:v>Recorded</x:v>
      </x:c>
      <x:c r="E24" s="7" t="n">
        <x:v>225000</x:v>
      </x:c>
      <x:c r="F24" s="7" t="n">
        <x:v>107500</x:v>
      </x:c>
      <x:c r="G24" s="7" t="n">
        <x:v>1500</x:v>
      </x:c>
      <x:c r="H24" s="7" t="n">
        <x:v>500</x:v>
      </x:c>
      <x:c r="I24" s="14" t="str">
        <x:f>IF(D24="Unused",IF(AND(COUNT(E24:H24)=4,MIN(E24:H24)=0,MAX(E24:H24)=0),"Unused","Check unused"),IF(AND(D24="Recorded",COUNT(E24:H24)=4,MIN(E24:H24)&gt;=0,IF(IF(AND(ISNUMBER(C24),ISNUMBER($D$4)),AND(IF(ISNUMBER(C24),AND(C24&gt;=DATE(1900,1,1),C24&lt;=DATE(2200,12,31),C24=INT(C24)),FALSE),IF(ISNUMBER($D$4),AND($D$4&gt;=DATE(1900,1,1),$D$4&lt;=DATE(2200,12,31),$D$4=INT($D$4)),FALSE),C24&lt;=$D$4),FALSE),DAY(C24)=1,FALSE),COUNTIFS($C$19:$C$30,C24,$D$19:$D$30,"Recorded")=1,COUNTIFS($C$19:C24,"&gt;"&amp;C24,$D$19:D24,"Recorded")=0),"Ready","Check inputs"))</x:f>
        <x:v>Ready</x:v>
      </x:c>
      <x:c r="J24" s="14" t="n">
        <x:f>IF(I24="Ready",E24-F24,"n.a.")</x:f>
        <x:v>117500</x:v>
      </x:c>
      <x:c r="K24" s="14" t="n">
        <x:f>IF(AND(I24="Ready",I23="Ready"),J24-J23,"n.a.")</x:f>
        <x:v>5500</x:v>
      </x:c>
      <x:c r="L24" s="14" t="n">
        <x:f>IF(I24="Ready",G24-H24,"n.a.")</x:f>
        <x:v>1000</x:v>
      </x:c>
      <x:c r="M24" s="14" t="n">
        <x:f>IF(AND(ISNUMBER(K24),ISNUMBER(L24)),K24-L24,"n.a.")</x:f>
        <x:v>4500</x:v>
      </x:c>
      <x:c r="N24" s="4"/>
      <x:c r="O24" s="4"/>
      <x:c r="P24" s="14" t="str">
        <x:f>IF(IF(ISNUMBER(C24),AND(C24&gt;=DATE(1900,1,1),C24&lt;=DATE(2200,12,31),C24=INT(C24)),FALSE),TEXT(C24,"mmm-yy"),"Invalid date")</x:f>
        <x:v>Jun-26</x:v>
      </x:c>
      <x:c r="Q24" s="14" t="n">
        <x:f>IF(ISNUMBER(J24),J24,NA())</x:f>
        <x:v>117500</x:v>
      </x:c>
      <x:c r="R24" s="4"/>
      <x:c r="S24" s="4"/>
      <x:c r="T24" s="4"/>
      <x:c r="U24" s="4"/>
      <x:c r="V24" s="4"/>
    </x:row>
    <x:row r="25" ht="23" customHeight="1">
      <x:c r="A25" s="2"/>
      <x:c r="B25" s="2"/>
      <x:c r="C25" s="34" t="d">
        <x:v>2026-07-01T00:00:00.000Z</x:v>
      </x:c>
      <x:c r="D25" s="25" t="str">
        <x:v>Recorded</x:v>
      </x:c>
      <x:c r="E25" s="7" t="n">
        <x:v>230000</x:v>
      </x:c>
      <x:c r="F25" s="7" t="n">
        <x:v>107000</x:v>
      </x:c>
      <x:c r="G25" s="7" t="n">
        <x:v>1500</x:v>
      </x:c>
      <x:c r="H25" s="7" t="n">
        <x:v>500</x:v>
      </x:c>
      <x:c r="I25" s="14" t="str">
        <x:f>IF(D25="Unused",IF(AND(COUNT(E25:H25)=4,MIN(E25:H25)=0,MAX(E25:H25)=0),"Unused","Check unused"),IF(AND(D25="Recorded",COUNT(E25:H25)=4,MIN(E25:H25)&gt;=0,IF(IF(AND(ISNUMBER(C25),ISNUMBER($D$4)),AND(IF(ISNUMBER(C25),AND(C25&gt;=DATE(1900,1,1),C25&lt;=DATE(2200,12,31),C25=INT(C25)),FALSE),IF(ISNUMBER($D$4),AND($D$4&gt;=DATE(1900,1,1),$D$4&lt;=DATE(2200,12,31),$D$4=INT($D$4)),FALSE),C25&lt;=$D$4),FALSE),DAY(C25)=1,FALSE),COUNTIFS($C$19:$C$30,C25,$D$19:$D$30,"Recorded")=1,COUNTIFS($C$19:C25,"&gt;"&amp;C25,$D$19:D25,"Recorded")=0),"Ready","Check inputs"))</x:f>
        <x:v>Ready</x:v>
      </x:c>
      <x:c r="J25" s="14" t="n">
        <x:f>IF(I25="Ready",E25-F25,"n.a.")</x:f>
        <x:v>123000</x:v>
      </x:c>
      <x:c r="K25" s="14" t="n">
        <x:f>IF(AND(I25="Ready",I24="Ready"),J25-J24,"n.a.")</x:f>
        <x:v>5500</x:v>
      </x:c>
      <x:c r="L25" s="14" t="n">
        <x:f>IF(I25="Ready",G25-H25,"n.a.")</x:f>
        <x:v>1000</x:v>
      </x:c>
      <x:c r="M25" s="14" t="n">
        <x:f>IF(AND(ISNUMBER(K25),ISNUMBER(L25)),K25-L25,"n.a.")</x:f>
        <x:v>4500</x:v>
      </x:c>
      <x:c r="N25" s="4"/>
      <x:c r="O25" s="4"/>
      <x:c r="P25" s="14" t="str">
        <x:f>IF(IF(ISNUMBER(C25),AND(C25&gt;=DATE(1900,1,1),C25&lt;=DATE(2200,12,31),C25=INT(C25)),FALSE),TEXT(C25,"mmm-yy"),"Invalid date")</x:f>
        <x:v>Jul-26</x:v>
      </x:c>
      <x:c r="Q25" s="14" t="n">
        <x:f>IF(ISNUMBER(J25),J25,NA())</x:f>
        <x:v>123000</x:v>
      </x:c>
      <x:c r="R25" s="4"/>
      <x:c r="S25" s="4"/>
      <x:c r="T25" s="4"/>
      <x:c r="U25" s="4"/>
      <x:c r="V25" s="4"/>
    </x:row>
    <x:row r="26" ht="23" customHeight="1">
      <x:c r="A26" s="2"/>
      <x:c r="B26" s="2"/>
      <x:c r="C26" s="34" t="d">
        <x:v>2026-08-01T00:00:00.000Z</x:v>
      </x:c>
      <x:c r="D26" s="25" t="str">
        <x:v>Recorded</x:v>
      </x:c>
      <x:c r="E26" s="7" t="n">
        <x:v>235000</x:v>
      </x:c>
      <x:c r="F26" s="7" t="n">
        <x:v>106500</x:v>
      </x:c>
      <x:c r="G26" s="7" t="n">
        <x:v>1500</x:v>
      </x:c>
      <x:c r="H26" s="7" t="n">
        <x:v>500</x:v>
      </x:c>
      <x:c r="I26" s="14" t="str">
        <x:f>IF(D26="Unused",IF(AND(COUNT(E26:H26)=4,MIN(E26:H26)=0,MAX(E26:H26)=0),"Unused","Check unused"),IF(AND(D26="Recorded",COUNT(E26:H26)=4,MIN(E26:H26)&gt;=0,IF(IF(AND(ISNUMBER(C26),ISNUMBER($D$4)),AND(IF(ISNUMBER(C26),AND(C26&gt;=DATE(1900,1,1),C26&lt;=DATE(2200,12,31),C26=INT(C26)),FALSE),IF(ISNUMBER($D$4),AND($D$4&gt;=DATE(1900,1,1),$D$4&lt;=DATE(2200,12,31),$D$4=INT($D$4)),FALSE),C26&lt;=$D$4),FALSE),DAY(C26)=1,FALSE),COUNTIFS($C$19:$C$30,C26,$D$19:$D$30,"Recorded")=1,COUNTIFS($C$19:C26,"&gt;"&amp;C26,$D$19:D26,"Recorded")=0),"Ready","Check inputs"))</x:f>
        <x:v>Ready</x:v>
      </x:c>
      <x:c r="J26" s="14" t="n">
        <x:f>IF(I26="Ready",E26-F26,"n.a.")</x:f>
        <x:v>128500</x:v>
      </x:c>
      <x:c r="K26" s="14" t="n">
        <x:f>IF(AND(I26="Ready",I25="Ready"),J26-J25,"n.a.")</x:f>
        <x:v>5500</x:v>
      </x:c>
      <x:c r="L26" s="14" t="n">
        <x:f>IF(I26="Ready",G26-H26,"n.a.")</x:f>
        <x:v>1000</x:v>
      </x:c>
      <x:c r="M26" s="14" t="n">
        <x:f>IF(AND(ISNUMBER(K26),ISNUMBER(L26)),K26-L26,"n.a.")</x:f>
        <x:v>4500</x:v>
      </x:c>
      <x:c r="N26" s="4"/>
      <x:c r="O26" s="4"/>
      <x:c r="P26" s="14" t="str">
        <x:f>IF(IF(ISNUMBER(C26),AND(C26&gt;=DATE(1900,1,1),C26&lt;=DATE(2200,12,31),C26=INT(C26)),FALSE),TEXT(C26,"mmm-yy"),"Invalid date")</x:f>
        <x:v>Aug-26</x:v>
      </x:c>
      <x:c r="Q26" s="14" t="n">
        <x:f>IF(ISNUMBER(J26),J26,NA())</x:f>
        <x:v>128500</x:v>
      </x:c>
      <x:c r="R26" s="4"/>
      <x:c r="S26" s="4"/>
      <x:c r="T26" s="4"/>
      <x:c r="U26" s="4"/>
      <x:c r="V26" s="4"/>
    </x:row>
    <x:row r="27" ht="23" customHeight="1">
      <x:c r="A27" s="2"/>
      <x:c r="B27" s="2"/>
      <x:c r="C27" s="34" t="d">
        <x:v>2026-09-01T00:00:00.000Z</x:v>
      </x:c>
      <x:c r="D27" s="25" t="str">
        <x:v>Recorded</x:v>
      </x:c>
      <x:c r="E27" s="7" t="n">
        <x:v>240000</x:v>
      </x:c>
      <x:c r="F27" s="7" t="n">
        <x:v>106000</x:v>
      </x:c>
      <x:c r="G27" s="7" t="n">
        <x:v>1500</x:v>
      </x:c>
      <x:c r="H27" s="7" t="n">
        <x:v>500</x:v>
      </x:c>
      <x:c r="I27" s="14" t="str">
        <x:f>IF(D27="Unused",IF(AND(COUNT(E27:H27)=4,MIN(E27:H27)=0,MAX(E27:H27)=0),"Unused","Check unused"),IF(AND(D27="Recorded",COUNT(E27:H27)=4,MIN(E27:H27)&gt;=0,IF(IF(AND(ISNUMBER(C27),ISNUMBER($D$4)),AND(IF(ISNUMBER(C27),AND(C27&gt;=DATE(1900,1,1),C27&lt;=DATE(2200,12,31),C27=INT(C27)),FALSE),IF(ISNUMBER($D$4),AND($D$4&gt;=DATE(1900,1,1),$D$4&lt;=DATE(2200,12,31),$D$4=INT($D$4)),FALSE),C27&lt;=$D$4),FALSE),DAY(C27)=1,FALSE),COUNTIFS($C$19:$C$30,C27,$D$19:$D$30,"Recorded")=1,COUNTIFS($C$19:C27,"&gt;"&amp;C27,$D$19:D27,"Recorded")=0),"Ready","Check inputs"))</x:f>
        <x:v>Ready</x:v>
      </x:c>
      <x:c r="J27" s="14" t="n">
        <x:f>IF(I27="Ready",E27-F27,"n.a.")</x:f>
        <x:v>134000</x:v>
      </x:c>
      <x:c r="K27" s="14" t="n">
        <x:f>IF(AND(I27="Ready",I26="Ready"),J27-J26,"n.a.")</x:f>
        <x:v>5500</x:v>
      </x:c>
      <x:c r="L27" s="14" t="n">
        <x:f>IF(I27="Ready",G27-H27,"n.a.")</x:f>
        <x:v>1000</x:v>
      </x:c>
      <x:c r="M27" s="14" t="n">
        <x:f>IF(AND(ISNUMBER(K27),ISNUMBER(L27)),K27-L27,"n.a.")</x:f>
        <x:v>4500</x:v>
      </x:c>
      <x:c r="N27" s="4"/>
      <x:c r="O27" s="4"/>
      <x:c r="P27" s="14" t="str">
        <x:f>IF(IF(ISNUMBER(C27),AND(C27&gt;=DATE(1900,1,1),C27&lt;=DATE(2200,12,31),C27=INT(C27)),FALSE),TEXT(C27,"mmm-yy"),"Invalid date")</x:f>
        <x:v>Sep-26</x:v>
      </x:c>
      <x:c r="Q27" s="14" t="n">
        <x:f>IF(ISNUMBER(J27),J27,NA())</x:f>
        <x:v>134000</x:v>
      </x:c>
      <x:c r="R27" s="4"/>
      <x:c r="S27" s="4"/>
      <x:c r="T27" s="4"/>
      <x:c r="U27" s="4"/>
      <x:c r="V27" s="4"/>
    </x:row>
    <x:row r="28" ht="23" customHeight="1">
      <x:c r="A28" s="2"/>
      <x:c r="B28" s="2"/>
      <x:c r="C28" s="34" t="d">
        <x:v>2026-10-01T00:00:00.000Z</x:v>
      </x:c>
      <x:c r="D28" s="25" t="str">
        <x:v>Recorded</x:v>
      </x:c>
      <x:c r="E28" s="7" t="n">
        <x:v>245000</x:v>
      </x:c>
      <x:c r="F28" s="7" t="n">
        <x:v>105500</x:v>
      </x:c>
      <x:c r="G28" s="7" t="n">
        <x:v>1500</x:v>
      </x:c>
      <x:c r="H28" s="7" t="n">
        <x:v>500</x:v>
      </x:c>
      <x:c r="I28" s="14" t="str">
        <x:f>IF(D28="Unused",IF(AND(COUNT(E28:H28)=4,MIN(E28:H28)=0,MAX(E28:H28)=0),"Unused","Check unused"),IF(AND(D28="Recorded",COUNT(E28:H28)=4,MIN(E28:H28)&gt;=0,IF(IF(AND(ISNUMBER(C28),ISNUMBER($D$4)),AND(IF(ISNUMBER(C28),AND(C28&gt;=DATE(1900,1,1),C28&lt;=DATE(2200,12,31),C28=INT(C28)),FALSE),IF(ISNUMBER($D$4),AND($D$4&gt;=DATE(1900,1,1),$D$4&lt;=DATE(2200,12,31),$D$4=INT($D$4)),FALSE),C28&lt;=$D$4),FALSE),DAY(C28)=1,FALSE),COUNTIFS($C$19:$C$30,C28,$D$19:$D$30,"Recorded")=1,COUNTIFS($C$19:C28,"&gt;"&amp;C28,$D$19:D28,"Recorded")=0),"Ready","Check inputs"))</x:f>
        <x:v>Ready</x:v>
      </x:c>
      <x:c r="J28" s="14" t="n">
        <x:f>IF(I28="Ready",E28-F28,"n.a.")</x:f>
        <x:v>139500</x:v>
      </x:c>
      <x:c r="K28" s="14" t="n">
        <x:f>IF(AND(I28="Ready",I27="Ready"),J28-J27,"n.a.")</x:f>
        <x:v>5500</x:v>
      </x:c>
      <x:c r="L28" s="14" t="n">
        <x:f>IF(I28="Ready",G28-H28,"n.a.")</x:f>
        <x:v>1000</x:v>
      </x:c>
      <x:c r="M28" s="14" t="n">
        <x:f>IF(AND(ISNUMBER(K28),ISNUMBER(L28)),K28-L28,"n.a.")</x:f>
        <x:v>4500</x:v>
      </x:c>
      <x:c r="N28" s="4"/>
      <x:c r="O28" s="4"/>
      <x:c r="P28" s="14" t="str">
        <x:f>IF(IF(ISNUMBER(C28),AND(C28&gt;=DATE(1900,1,1),C28&lt;=DATE(2200,12,31),C28=INT(C28)),FALSE),TEXT(C28,"mmm-yy"),"Invalid date")</x:f>
        <x:v>Oct-26</x:v>
      </x:c>
      <x:c r="Q28" s="14" t="n">
        <x:f>IF(ISNUMBER(J28),J28,NA())</x:f>
        <x:v>139500</x:v>
      </x:c>
      <x:c r="R28" s="4"/>
      <x:c r="S28" s="4"/>
      <x:c r="T28" s="4"/>
      <x:c r="U28" s="4"/>
      <x:c r="V28" s="4"/>
    </x:row>
    <x:row r="29" ht="23" customHeight="1">
      <x:c r="A29" s="2"/>
      <x:c r="B29" s="2"/>
      <x:c r="C29" s="34" t="d">
        <x:v>2026-11-01T00:00:00.000Z</x:v>
      </x:c>
      <x:c r="D29" s="25" t="str">
        <x:v>Unused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14" t="str">
        <x:f>IF(D29="Unused",IF(AND(COUNT(E29:H29)=4,MIN(E29:H29)=0,MAX(E29:H29)=0),"Unused","Check unused"),IF(AND(D29="Recorded",COUNT(E29:H29)=4,MIN(E29:H29)&gt;=0,IF(IF(AND(ISNUMBER(C29),ISNUMBER($D$4)),AND(IF(ISNUMBER(C29),AND(C29&gt;=DATE(1900,1,1),C29&lt;=DATE(2200,12,31),C29=INT(C29)),FALSE),IF(ISNUMBER($D$4),AND($D$4&gt;=DATE(1900,1,1),$D$4&lt;=DATE(2200,12,31),$D$4=INT($D$4)),FALSE),C29&lt;=$D$4),FALSE),DAY(C29)=1,FALSE),COUNTIFS($C$19:$C$30,C29,$D$19:$D$30,"Recorded")=1,COUNTIFS($C$19:C29,"&gt;"&amp;C29,$D$19:D29,"Recorded")=0),"Ready","Check inputs"))</x:f>
        <x:v>Unused</x:v>
      </x:c>
      <x:c r="J29" s="14" t="str">
        <x:f>IF(I29="Ready",E29-F29,"n.a.")</x:f>
        <x:v>n.a.</x:v>
      </x:c>
      <x:c r="K29" s="14" t="str">
        <x:f>IF(AND(I29="Ready",I28="Ready"),J29-J28,"n.a.")</x:f>
        <x:v>n.a.</x:v>
      </x:c>
      <x:c r="L29" s="14" t="str">
        <x:f>IF(I29="Ready",G29-H29,"n.a.")</x:f>
        <x:v>n.a.</x:v>
      </x:c>
      <x:c r="M29" s="14" t="str">
        <x:f>IF(AND(ISNUMBER(K29),ISNUMBER(L29)),K29-L29,"n.a.")</x:f>
        <x:v>n.a.</x:v>
      </x:c>
      <x:c r="N29" s="4"/>
      <x:c r="O29" s="4"/>
      <x:c r="P29" s="14" t="str">
        <x:f>IF(IF(ISNUMBER(C29),AND(C29&gt;=DATE(1900,1,1),C29&lt;=DATE(2200,12,31),C29=INT(C29)),FALSE),TEXT(C29,"mmm-yy"),"Invalid date")</x:f>
        <x:v>Nov-26</x:v>
      </x:c>
      <x:c r="Q29" s="14" t="e">
        <x:f>IF(ISNUMBER(J29),J29,NA())</x:f>
        <x:v>#N/A</x:v>
      </x:c>
      <x:c r="R29" s="4"/>
      <x:c r="S29" s="4"/>
      <x:c r="T29" s="4"/>
      <x:c r="U29" s="4"/>
      <x:c r="V29" s="4"/>
    </x:row>
    <x:row r="30" ht="23" customHeight="1">
      <x:c r="A30" s="2"/>
      <x:c r="B30" s="2"/>
      <x:c r="C30" s="34" t="d">
        <x:v>2026-12-01T00:00:00.000Z</x:v>
      </x:c>
      <x:c r="D30" s="25" t="str">
        <x:v>Unused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14" t="str">
        <x:f>IF(D30="Unused",IF(AND(COUNT(E30:H30)=4,MIN(E30:H30)=0,MAX(E30:H30)=0),"Unused","Check unused"),IF(AND(D30="Recorded",COUNT(E30:H30)=4,MIN(E30:H30)&gt;=0,IF(IF(AND(ISNUMBER(C30),ISNUMBER($D$4)),AND(IF(ISNUMBER(C30),AND(C30&gt;=DATE(1900,1,1),C30&lt;=DATE(2200,12,31),C30=INT(C30)),FALSE),IF(ISNUMBER($D$4),AND($D$4&gt;=DATE(1900,1,1),$D$4&lt;=DATE(2200,12,31),$D$4=INT($D$4)),FALSE),C30&lt;=$D$4),FALSE),DAY(C30)=1,FALSE),COUNTIFS($C$19:$C$30,C30,$D$19:$D$30,"Recorded")=1,COUNTIFS($C$19:C30,"&gt;"&amp;C30,$D$19:D30,"Recorded")=0),"Ready","Check inputs"))</x:f>
        <x:v>Unused</x:v>
      </x:c>
      <x:c r="J30" s="14" t="str">
        <x:f>IF(I30="Ready",E30-F30,"n.a.")</x:f>
        <x:v>n.a.</x:v>
      </x:c>
      <x:c r="K30" s="14" t="str">
        <x:f>IF(AND(I30="Ready",I29="Ready"),J30-J29,"n.a.")</x:f>
        <x:v>n.a.</x:v>
      </x:c>
      <x:c r="L30" s="14" t="str">
        <x:f>IF(I30="Ready",G30-H30,"n.a.")</x:f>
        <x:v>n.a.</x:v>
      </x:c>
      <x:c r="M30" s="14" t="str">
        <x:f>IF(AND(ISNUMBER(K30),ISNUMBER(L30)),K30-L30,"n.a.")</x:f>
        <x:v>n.a.</x:v>
      </x:c>
      <x:c r="N30" s="4"/>
      <x:c r="O30" s="4"/>
      <x:c r="P30" s="14" t="str">
        <x:f>IF(IF(ISNUMBER(C30),AND(C30&gt;=DATE(1900,1,1),C30&lt;=DATE(2200,12,31),C30=INT(C30)),FALSE),TEXT(C30,"mmm-yy"),"Invalid date")</x:f>
        <x:v>Dec-26</x:v>
      </x:c>
      <x:c r="Q30" s="14" t="e">
        <x:f>IF(ISNUMBER(J30),J30,NA())</x:f>
        <x:v>#N/A</x:v>
      </x:c>
      <x:c r="R30" s="4"/>
      <x:c r="S30" s="4"/>
      <x:c r="T30" s="4"/>
      <x:c r="U30" s="4"/>
      <x:c r="V30" s="4"/>
    </x:row>
    <x:row r="31" ht="23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</x:row>
    <x:row r="32" ht="23" customHeight="1">
      <x:c r="A32" s="2"/>
      <x:c r="B32" s="2"/>
      <x:c r="C32" s="2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</x:row>
    <x:row r="33" ht="23" customHeight="1">
      <x:c r="A33" s="2"/>
      <x:c r="B33" s="2"/>
      <x:c r="C33" s="2" t="str">
        <x:v>Change compares adjacent recorded rows only. A gap leaves change unavailable.</x:v>
      </x:c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</x:row>
    <x:row r="34" ht="23" customHeight="1">
      <x:c r="A34" s="2"/>
      <x:c r="B34" s="2"/>
      <x:c r="C34" s="2" t="str">
        <x:v>Unused rows require zero money inputs; chart gaps stay unavailable, not zero.</x:v>
      </x:c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</x:row>
    <x:row r="35" ht="23" customHeight="1">
      <x:c r="A35" s="2"/>
      <x:c r="B35" s="2"/>
      <x:c r="C35" s="2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</x:row>
    <x:row r="36" ht="23" customHeight="1">
      <x:c r="A36" s="2"/>
      <x:c r="B36" s="2"/>
      <x:c r="C36" s="2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</x:row>
    <x:row r="37" ht="23" customHeight="1">
      <x:c r="A37" s="2"/>
      <x:c r="B37" s="2"/>
      <x:c r="C37" s="2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</x:row>
  </x:sheetData>
  <x:dataValidations count="60">
    <x:dataValidation type="list" sqref="D19">
      <x:formula1>"Recorded,Unused"</x:formula1>
    </x:dataValidation>
    <x:dataValidation type="decimal" operator="between" sqref="E19">
      <x:formula1>0</x:formula1>
      <x:formula2>1000000000</x:formula2>
    </x:dataValidation>
    <x:dataValidation type="decimal" operator="between" sqref="F19">
      <x:formula1>0</x:formula1>
      <x:formula2>1000000000</x:formula2>
    </x:dataValidation>
    <x:dataValidation type="decimal" operator="between" sqref="G19">
      <x:formula1>0</x:formula1>
      <x:formula2>1000000000</x:formula2>
    </x:dataValidation>
    <x:dataValidation type="decimal" operator="between" sqref="H19">
      <x:formula1>0</x:formula1>
      <x:formula2>1000000000</x:formula2>
    </x:dataValidation>
    <x:dataValidation type="list" sqref="D20">
      <x:formula1>"Recorded,Unused"</x:formula1>
    </x:dataValidation>
    <x:dataValidation type="decimal" operator="between" sqref="E20">
      <x:formula1>0</x:formula1>
      <x:formula2>1000000000</x:formula2>
    </x:dataValidation>
    <x:dataValidation type="decimal" operator="between" sqref="F20">
      <x:formula1>0</x:formula1>
      <x:formula2>1000000000</x:formula2>
    </x:dataValidation>
    <x:dataValidation type="decimal" operator="between" sqref="G20">
      <x:formula1>0</x:formula1>
      <x:formula2>1000000000</x:formula2>
    </x:dataValidation>
    <x:dataValidation type="decimal" operator="between" sqref="H20">
      <x:formula1>0</x:formula1>
      <x:formula2>1000000000</x:formula2>
    </x:dataValidation>
    <x:dataValidation type="list" sqref="D21">
      <x:formula1>"Recorded,Unused"</x:formula1>
    </x:dataValidation>
    <x:dataValidation type="decimal" operator="between" sqref="E21">
      <x:formula1>0</x:formula1>
      <x:formula2>1000000000</x:formula2>
    </x:dataValidation>
    <x:dataValidation type="decimal" operator="between" sqref="F21">
      <x:formula1>0</x:formula1>
      <x:formula2>1000000000</x:formula2>
    </x:dataValidation>
    <x:dataValidation type="decimal" operator="between" sqref="G21">
      <x:formula1>0</x:formula1>
      <x:formula2>1000000000</x:formula2>
    </x:dataValidation>
    <x:dataValidation type="decimal" operator="between" sqref="H21">
      <x:formula1>0</x:formula1>
      <x:formula2>1000000000</x:formula2>
    </x:dataValidation>
    <x:dataValidation type="list" sqref="D22">
      <x:formula1>"Recorded,Unused"</x:formula1>
    </x:dataValidation>
    <x:dataValidation type="decimal" operator="between" sqref="E22">
      <x:formula1>0</x:formula1>
      <x:formula2>1000000000</x:formula2>
    </x:dataValidation>
    <x:dataValidation type="decimal" operator="between" sqref="F22">
      <x:formula1>0</x:formula1>
      <x:formula2>1000000000</x:formula2>
    </x:dataValidation>
    <x:dataValidation type="decimal" operator="between" sqref="G22">
      <x:formula1>0</x:formula1>
      <x:formula2>1000000000</x:formula2>
    </x:dataValidation>
    <x:dataValidation type="decimal" operator="between" sqref="H22">
      <x:formula1>0</x:formula1>
      <x:formula2>1000000000</x:formula2>
    </x:dataValidation>
    <x:dataValidation type="list" sqref="D23">
      <x:formula1>"Recorded,Unused"</x:formula1>
    </x:dataValidation>
    <x:dataValidation type="decimal" operator="between" sqref="E23">
      <x:formula1>0</x:formula1>
      <x:formula2>1000000000</x:formula2>
    </x:dataValidation>
    <x:dataValidation type="decimal" operator="between" sqref="F23">
      <x:formula1>0</x:formula1>
      <x:formula2>1000000000</x:formula2>
    </x:dataValidation>
    <x:dataValidation type="decimal" operator="between" sqref="G23">
      <x:formula1>0</x:formula1>
      <x:formula2>1000000000</x:formula2>
    </x:dataValidation>
    <x:dataValidation type="decimal" operator="between" sqref="H23">
      <x:formula1>0</x:formula1>
      <x:formula2>1000000000</x:formula2>
    </x:dataValidation>
    <x:dataValidation type="list" sqref="D24">
      <x:formula1>"Recorded,Unused"</x:formula1>
    </x:dataValidation>
    <x:dataValidation type="decimal" operator="between" sqref="E24">
      <x:formula1>0</x:formula1>
      <x:formula2>1000000000</x:formula2>
    </x:dataValidation>
    <x:dataValidation type="decimal" operator="between" sqref="F24">
      <x:formula1>0</x:formula1>
      <x:formula2>1000000000</x:formula2>
    </x:dataValidation>
    <x:dataValidation type="decimal" operator="between" sqref="G24">
      <x:formula1>0</x:formula1>
      <x:formula2>1000000000</x:formula2>
    </x:dataValidation>
    <x:dataValidation type="decimal" operator="between" sqref="H24">
      <x:formula1>0</x:formula1>
      <x:formula2>1000000000</x:formula2>
    </x:dataValidation>
    <x:dataValidation type="list" sqref="D25">
      <x:formula1>"Recorded,Unused"</x:formula1>
    </x:dataValidation>
    <x:dataValidation type="decimal" operator="between" sqref="E25">
      <x:formula1>0</x:formula1>
      <x:formula2>1000000000</x:formula2>
    </x:dataValidation>
    <x:dataValidation type="decimal" operator="between" sqref="F25">
      <x:formula1>0</x:formula1>
      <x:formula2>1000000000</x:formula2>
    </x:dataValidation>
    <x:dataValidation type="decimal" operator="between" sqref="G25">
      <x:formula1>0</x:formula1>
      <x:formula2>1000000000</x:formula2>
    </x:dataValidation>
    <x:dataValidation type="decimal" operator="between" sqref="H25">
      <x:formula1>0</x:formula1>
      <x:formula2>1000000000</x:formula2>
    </x:dataValidation>
    <x:dataValidation type="list" sqref="D26">
      <x:formula1>"Recorded,Unused"</x:formula1>
    </x:dataValidation>
    <x:dataValidation type="decimal" operator="between" sqref="E26">
      <x:formula1>0</x:formula1>
      <x:formula2>1000000000</x:formula2>
    </x:dataValidation>
    <x:dataValidation type="decimal" operator="between" sqref="F26">
      <x:formula1>0</x:formula1>
      <x:formula2>1000000000</x:formula2>
    </x:dataValidation>
    <x:dataValidation type="decimal" operator="between" sqref="G26">
      <x:formula1>0</x:formula1>
      <x:formula2>1000000000</x:formula2>
    </x:dataValidation>
    <x:dataValidation type="decimal" operator="between" sqref="H26">
      <x:formula1>0</x:formula1>
      <x:formula2>1000000000</x:formula2>
    </x:dataValidation>
    <x:dataValidation type="list" sqref="D27">
      <x:formula1>"Recorded,Unused"</x:formula1>
    </x:dataValidation>
    <x:dataValidation type="decimal" operator="between" sqref="E27">
      <x:formula1>0</x:formula1>
      <x:formula2>1000000000</x:formula2>
    </x:dataValidation>
    <x:dataValidation type="decimal" operator="between" sqref="F27">
      <x:formula1>0</x:formula1>
      <x:formula2>1000000000</x:formula2>
    </x:dataValidation>
    <x:dataValidation type="decimal" operator="between" sqref="G27">
      <x:formula1>0</x:formula1>
      <x:formula2>1000000000</x:formula2>
    </x:dataValidation>
    <x:dataValidation type="decimal" operator="between" sqref="H27">
      <x:formula1>0</x:formula1>
      <x:formula2>1000000000</x:formula2>
    </x:dataValidation>
    <x:dataValidation type="list" sqref="D28">
      <x:formula1>"Recorded,Unused"</x:formula1>
    </x:dataValidation>
    <x:dataValidation type="decimal" operator="between" sqref="E28">
      <x:formula1>0</x:formula1>
      <x:formula2>1000000000</x:formula2>
    </x:dataValidation>
    <x:dataValidation type="decimal" operator="between" sqref="F28">
      <x:formula1>0</x:formula1>
      <x:formula2>1000000000</x:formula2>
    </x:dataValidation>
    <x:dataValidation type="decimal" operator="between" sqref="G28">
      <x:formula1>0</x:formula1>
      <x:formula2>1000000000</x:formula2>
    </x:dataValidation>
    <x:dataValidation type="decimal" operator="between" sqref="H28">
      <x:formula1>0</x:formula1>
      <x:formula2>1000000000</x:formula2>
    </x:dataValidation>
    <x:dataValidation type="list" sqref="D29">
      <x:formula1>"Recorded,Unused"</x:formula1>
    </x:dataValidation>
    <x:dataValidation type="decimal" operator="between" sqref="E29">
      <x:formula1>0</x:formula1>
      <x:formula2>1000000000</x:formula2>
    </x:dataValidation>
    <x:dataValidation type="decimal" operator="between" sqref="F29">
      <x:formula1>0</x:formula1>
      <x:formula2>1000000000</x:formula2>
    </x:dataValidation>
    <x:dataValidation type="decimal" operator="between" sqref="G29">
      <x:formula1>0</x:formula1>
      <x:formula2>1000000000</x:formula2>
    </x:dataValidation>
    <x:dataValidation type="decimal" operator="between" sqref="H29">
      <x:formula1>0</x:formula1>
      <x:formula2>1000000000</x:formula2>
    </x:dataValidation>
    <x:dataValidation type="list" sqref="D30">
      <x:formula1>"Recorded,Unused"</x:formula1>
    </x:dataValidation>
    <x:dataValidation type="decimal" operator="between" sqref="E30">
      <x:formula1>0</x:formula1>
      <x:formula2>1000000000</x:formula2>
    </x:dataValidation>
    <x:dataValidation type="decimal" operator="between" sqref="F30">
      <x:formula1>0</x:formula1>
      <x:formula2>1000000000</x:formula2>
    </x:dataValidation>
    <x:dataValidation type="decimal" operator="between" sqref="G30">
      <x:formula1>0</x:formula1>
      <x:formula2>1000000000</x:formula2>
    </x:dataValidation>
    <x:dataValidation type="decimal" operator="between" sqref="H30">
      <x:formula1>0</x:formula1>
      <x:formula2>1000000000</x:formula2>
    </x:dataValidation>
  </x:dataValidations>
  <x:pageMargins left="0.7" right="0.7" top="0.75" bottom="0.75" header="0.3" footer="0.3"/>
  <x:drawing xmlns:r="http://schemas.openxmlformats.org/officeDocument/2006/relationships" r:id="R79008466868a4e5d"/>
  <x:legacyDrawing xmlns:r="http://schemas.openxmlformats.org/officeDocument/2006/relationships" r:id="Rea5bf242eb944be1"/>
</x:worksheet>
</file>